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95" yWindow="420" windowWidth="24240" windowHeight="12825" tabRatio="806" firstSheet="1" activeTab="1"/>
  </bookViews>
  <sheets>
    <sheet name="Resumo" sheetId="3" r:id="rId1"/>
    <sheet name="Orçamento" sheetId="1" r:id="rId2"/>
    <sheet name="Composições" sheetId="2" r:id="rId3"/>
    <sheet name="Resumo " sheetId="5" r:id="rId4"/>
    <sheet name="Cronograma Mensal" sheetId="4" r:id="rId5"/>
  </sheets>
  <externalReferences>
    <externalReference r:id="rId6"/>
  </externalReferences>
  <definedNames>
    <definedName name="__xlnm_Print_Area_1">Orçamento!$A$2:$I$534</definedName>
    <definedName name="__xlnm_Print_Area_2">#REF!</definedName>
    <definedName name="__xlnm_Print_Area_3" localSheetId="3">'Resumo '!$A$1:$E$43</definedName>
    <definedName name="__xlnm_Print_Area_3">Resumo!$A$1:$D$42</definedName>
    <definedName name="__xlnm_Print_Area_4" localSheetId="4">'Cronograma Mensal'!$A$12:$F$55</definedName>
    <definedName name="__xlnm_Print_Area_4" localSheetId="3">#REF!</definedName>
    <definedName name="__xlnm_Print_Area_4">#REF!</definedName>
    <definedName name="__xlnm_Print_Titles_1">Orçamento!$2:$12</definedName>
    <definedName name="__xlnm_Print_Titles_2">#REF!</definedName>
    <definedName name="__xlnm_Print_Titles_3" localSheetId="3">'Resumo '!$1:$14</definedName>
    <definedName name="__xlnm_Print_Titles_3">Resumo!$1:$13</definedName>
    <definedName name="_xlnm._FilterDatabase" localSheetId="4" hidden="1">'Cronograma Mensal'!$A$13:$V$14</definedName>
    <definedName name="_xlnm._FilterDatabase" localSheetId="1" hidden="1">Orçamento!$A$12:$I$542</definedName>
    <definedName name="_xlnm._FilterDatabase" localSheetId="0" hidden="1">Resumo!$A$13:$D$29</definedName>
    <definedName name="_xlnm._FilterDatabase" localSheetId="3" hidden="1">'Resumo '!$A$14:$E$30</definedName>
    <definedName name="_xlnm.Print_Area" localSheetId="2">Composições!$A$1:$G$118</definedName>
    <definedName name="_xlnm.Print_Area" localSheetId="4">'Cronograma Mensal'!$A$1:$V$64</definedName>
    <definedName name="_xlnm.Print_Area" localSheetId="1">Orçamento!$A$3:$I$567</definedName>
    <definedName name="Excel_BuiltIn__FilterDatabase" localSheetId="1">Orçamento!$B$232:$G$240</definedName>
    <definedName name="Excel_BuiltIn_Print_Area" localSheetId="1">Orçamento!$A$2:$I$536</definedName>
    <definedName name="SHARED_FORMULA_0_19_0_19_0" localSheetId="2">#REF!</definedName>
    <definedName name="SHARED_FORMULA_0_19_0_19_0">#REF!</definedName>
    <definedName name="SHARED_FORMULA_6_101_6_101_4" localSheetId="2">#REF!</definedName>
    <definedName name="SHARED_FORMULA_6_101_6_101_4">#REF!</definedName>
    <definedName name="SHARED_FORMULA_6_123_6_123_4" localSheetId="2">#REF!</definedName>
    <definedName name="SHARED_FORMULA_6_123_6_123_4">#REF!</definedName>
    <definedName name="SHARED_FORMULA_6_131_6_131_3" localSheetId="2">#REF!</definedName>
    <definedName name="SHARED_FORMULA_6_131_6_131_3">#REF!</definedName>
    <definedName name="SHARED_FORMULA_6_15_6_15_4" localSheetId="2">#REF!</definedName>
    <definedName name="SHARED_FORMULA_6_15_6_15_4">#REF!</definedName>
    <definedName name="SHARED_FORMULA_6_155_6_155_3" localSheetId="2">#REF!</definedName>
    <definedName name="SHARED_FORMULA_6_155_6_155_3">#REF!</definedName>
    <definedName name="SHARED_FORMULA_6_192_6_192_3" localSheetId="2">#REF!</definedName>
    <definedName name="SHARED_FORMULA_6_192_6_192_3">#REF!</definedName>
    <definedName name="SHARED_FORMULA_6_212_6_212_3" localSheetId="2">#REF!</definedName>
    <definedName name="SHARED_FORMULA_6_212_6_212_3">#REF!</definedName>
    <definedName name="SHARED_FORMULA_6_221_6_221_3" localSheetId="2">#REF!</definedName>
    <definedName name="SHARED_FORMULA_6_221_6_221_3">#REF!</definedName>
    <definedName name="SHARED_FORMULA_6_238_6_238_3" localSheetId="2">#REF!</definedName>
    <definedName name="SHARED_FORMULA_6_238_6_238_3">#REF!</definedName>
    <definedName name="SHARED_FORMULA_6_247_6_247_3" localSheetId="2">#REF!</definedName>
    <definedName name="SHARED_FORMULA_6_247_6_247_3">#REF!</definedName>
    <definedName name="SHARED_FORMULA_6_292_6_292_3" localSheetId="2">#REF!</definedName>
    <definedName name="SHARED_FORMULA_6_292_6_292_3">#REF!</definedName>
    <definedName name="SHARED_FORMULA_6_311_6_311_3" localSheetId="2">#REF!</definedName>
    <definedName name="SHARED_FORMULA_6_311_6_311_3">#REF!</definedName>
    <definedName name="SHARED_FORMULA_6_324_6_324_3" localSheetId="2">#REF!</definedName>
    <definedName name="SHARED_FORMULA_6_324_6_324_3">#REF!</definedName>
    <definedName name="SHARED_FORMULA_6_334_6_334_3" localSheetId="2">#REF!</definedName>
    <definedName name="SHARED_FORMULA_6_334_6_334_3">#REF!</definedName>
    <definedName name="SHARED_FORMULA_6_354_6_354_3" localSheetId="2">#REF!</definedName>
    <definedName name="SHARED_FORMULA_6_354_6_354_3">#REF!</definedName>
    <definedName name="SHARED_FORMULA_6_369_6_369_3" localSheetId="2">#REF!</definedName>
    <definedName name="SHARED_FORMULA_6_369_6_369_3">#REF!</definedName>
    <definedName name="SHARED_FORMULA_6_43_6_43_3" localSheetId="2">#REF!</definedName>
    <definedName name="SHARED_FORMULA_6_43_6_43_3">#REF!</definedName>
    <definedName name="SHARED_FORMULA_6_473_6_473_3" localSheetId="2">#REF!</definedName>
    <definedName name="SHARED_FORMULA_6_473_6_473_3">#REF!</definedName>
    <definedName name="SHARED_FORMULA_6_481_6_481_3" localSheetId="2">#REF!</definedName>
    <definedName name="SHARED_FORMULA_6_481_6_481_3">#REF!</definedName>
    <definedName name="SHARED_FORMULA_6_496_6_496_3" localSheetId="2">#REF!</definedName>
    <definedName name="SHARED_FORMULA_6_496_6_496_3">#REF!</definedName>
    <definedName name="SHARED_FORMULA_6_543_6_543_3" localSheetId="2">#REF!</definedName>
    <definedName name="SHARED_FORMULA_6_543_6_543_3">#REF!</definedName>
    <definedName name="SHARED_FORMULA_6_600_6_600_3" localSheetId="2">#REF!</definedName>
    <definedName name="SHARED_FORMULA_6_600_6_600_3">#REF!</definedName>
    <definedName name="SHARED_FORMULA_6_67_6_67_3" localSheetId="2">#REF!</definedName>
    <definedName name="SHARED_FORMULA_6_67_6_67_3">#REF!</definedName>
    <definedName name="SHARED_FORMULA_6_77_6_77_3" localSheetId="2">#REF!</definedName>
    <definedName name="SHARED_FORMULA_6_77_6_77_3">#REF!</definedName>
    <definedName name="SHARED_FORMULA_6_93_6_93_4" localSheetId="2">#REF!</definedName>
    <definedName name="SHARED_FORMULA_6_93_6_93_4">#REF!</definedName>
    <definedName name="SHARED_FORMULA_7_130_7_130_3" localSheetId="2">#REF!</definedName>
    <definedName name="SHARED_FORMULA_7_130_7_130_3">#REF!</definedName>
    <definedName name="SHARED_FORMULA_7_154_7_154_3" localSheetId="2">#REF!</definedName>
    <definedName name="SHARED_FORMULA_7_154_7_154_3">#REF!</definedName>
    <definedName name="SHARED_FORMULA_7_192_7_192_3" localSheetId="2">#REF!</definedName>
    <definedName name="SHARED_FORMULA_7_192_7_192_3">#REF!</definedName>
    <definedName name="SHARED_FORMULA_7_212_7_212_3" localSheetId="2">#REF!</definedName>
    <definedName name="SHARED_FORMULA_7_212_7_212_3">#REF!</definedName>
    <definedName name="SHARED_FORMULA_7_238_7_238_3" localSheetId="2">#REF!</definedName>
    <definedName name="SHARED_FORMULA_7_238_7_238_3">#REF!</definedName>
    <definedName name="SHARED_FORMULA_7_247_7_247_3" localSheetId="2">#REF!</definedName>
    <definedName name="SHARED_FORMULA_7_247_7_247_3">#REF!</definedName>
    <definedName name="SHARED_FORMULA_7_292_7_292_3" localSheetId="2">#REF!</definedName>
    <definedName name="SHARED_FORMULA_7_292_7_292_3">#REF!</definedName>
    <definedName name="SHARED_FORMULA_7_311_7_311_3" localSheetId="2">#REF!</definedName>
    <definedName name="SHARED_FORMULA_7_311_7_311_3">#REF!</definedName>
    <definedName name="SHARED_FORMULA_7_324_7_324_3" localSheetId="2">#REF!</definedName>
    <definedName name="SHARED_FORMULA_7_324_7_324_3">#REF!</definedName>
    <definedName name="SHARED_FORMULA_7_334_7_334_3" localSheetId="2">#REF!</definedName>
    <definedName name="SHARED_FORMULA_7_334_7_334_3">#REF!</definedName>
    <definedName name="SHARED_FORMULA_7_354_7_354_3" localSheetId="2">#REF!</definedName>
    <definedName name="SHARED_FORMULA_7_354_7_354_3">#REF!</definedName>
    <definedName name="SHARED_FORMULA_7_369_7_369_3" localSheetId="2">#REF!</definedName>
    <definedName name="SHARED_FORMULA_7_369_7_369_3">#REF!</definedName>
    <definedName name="SHARED_FORMULA_7_401_7_401_3" localSheetId="2">#REF!</definedName>
    <definedName name="SHARED_FORMULA_7_401_7_401_3">#REF!</definedName>
    <definedName name="SHARED_FORMULA_7_43_7_43_3" localSheetId="2">#REF!</definedName>
    <definedName name="SHARED_FORMULA_7_43_7_43_3">#REF!</definedName>
    <definedName name="SHARED_FORMULA_7_433_7_433_3" localSheetId="2">#REF!</definedName>
    <definedName name="SHARED_FORMULA_7_433_7_433_3">#REF!</definedName>
    <definedName name="SHARED_FORMULA_7_465_7_465_3" localSheetId="2">#REF!</definedName>
    <definedName name="SHARED_FORMULA_7_465_7_465_3">#REF!</definedName>
    <definedName name="SHARED_FORMULA_7_473_7_473_3" localSheetId="2">#REF!</definedName>
    <definedName name="SHARED_FORMULA_7_473_7_473_3">#REF!</definedName>
    <definedName name="SHARED_FORMULA_7_496_7_496_3" localSheetId="2">#REF!</definedName>
    <definedName name="SHARED_FORMULA_7_496_7_496_3">#REF!</definedName>
    <definedName name="SHARED_FORMULA_7_539_7_539_3" localSheetId="2">#REF!</definedName>
    <definedName name="SHARED_FORMULA_7_539_7_539_3">#REF!</definedName>
    <definedName name="SHARED_FORMULA_7_547_7_547_3" localSheetId="2">#REF!</definedName>
    <definedName name="SHARED_FORMULA_7_547_7_547_3">#REF!</definedName>
    <definedName name="SHARED_FORMULA_7_601_7_601_3" localSheetId="2">#REF!</definedName>
    <definedName name="SHARED_FORMULA_7_601_7_601_3">#REF!</definedName>
    <definedName name="SHARED_FORMULA_7_66_7_66_3" localSheetId="2">#REF!</definedName>
    <definedName name="SHARED_FORMULA_7_66_7_66_3">#REF!</definedName>
    <definedName name="SHARED_FORMULA_7_76_7_76_3" localSheetId="2">#REF!</definedName>
    <definedName name="SHARED_FORMULA_7_76_7_76_3">#REF!</definedName>
    <definedName name="SHARED_FORMULA_8_19_8_19_0" localSheetId="2">#REF!</definedName>
    <definedName name="SHARED_FORMULA_8_19_8_19_0">#REF!</definedName>
    <definedName name="_xlnm.Print_Titles" localSheetId="4">'Cronograma Mensal'!$A:$D</definedName>
    <definedName name="_xlnm.Print_Titles" localSheetId="1">Orçamento!$12:$12</definedName>
    <definedName name="Z_29968698_A86A_456F_9240_BB3FE00129DB__wvu_FilterData" localSheetId="1">Orçamento!$A$12:$I$536</definedName>
    <definedName name="Z_30999B9E_2E65_4663_976F_9A54CE05102E__wvu_FilterData" localSheetId="1">Orçamento!$A$12:$I$536</definedName>
    <definedName name="Z_30999B9E_2E65_4663_976F_9A54CE05102E__wvu_PrintArea" localSheetId="4">'Cronograma Mensal'!$A$12:$P$61</definedName>
    <definedName name="Z_30999B9E_2E65_4663_976F_9A54CE05102E__wvu_PrintArea" localSheetId="1">Orçamento!$A$2:$I$542</definedName>
    <definedName name="Z_30999B9E_2E65_4663_976F_9A54CE05102E__wvu_PrintArea" localSheetId="0">Resumo!$A$1:$D$42</definedName>
    <definedName name="Z_30999B9E_2E65_4663_976F_9A54CE05102E__wvu_PrintArea" localSheetId="3">'Resumo '!$A$1:$E$43</definedName>
    <definedName name="Z_30999B9E_2E65_4663_976F_9A54CE05102E__wvu_PrintTitles" localSheetId="1">Orçamento!$2:$12</definedName>
    <definedName name="Z_30999B9E_2E65_4663_976F_9A54CE05102E__wvu_PrintTitles" localSheetId="0">Resumo!$1:$13</definedName>
    <definedName name="Z_30999B9E_2E65_4663_976F_9A54CE05102E__wvu_PrintTitles" localSheetId="3">'Resumo '!$1:$14</definedName>
    <definedName name="Z_309DFEE5_7E3D_4535_B22E_0FCC4686606D_.wvu.FilterData" localSheetId="1" hidden="1">Orçamento!$A$2:$H$2</definedName>
    <definedName name="Z_37FA8F07_9D7A_418D_BC30_0AE0C3739A19__wvu_FilterData" localSheetId="1">Orçamento!$A$12:$I$534</definedName>
    <definedName name="Z_37FA8F07_9D7A_418D_BC30_0AE0C3739A19__wvu_PrintArea" localSheetId="4">'Cronograma Mensal'!$A$12:$P$61</definedName>
    <definedName name="Z_37FA8F07_9D7A_418D_BC30_0AE0C3739A19__wvu_PrintArea" localSheetId="0">Resumo!$A$1:$D$42</definedName>
    <definedName name="Z_37FA8F07_9D7A_418D_BC30_0AE0C3739A19__wvu_PrintArea" localSheetId="3">'Resumo '!$A$1:$E$43</definedName>
    <definedName name="Z_37FA8F07_9D7A_418D_BC30_0AE0C3739A19__wvu_PrintTitles" localSheetId="0">Resumo!$1:$13</definedName>
    <definedName name="Z_37FA8F07_9D7A_418D_BC30_0AE0C3739A19__wvu_PrintTitles" localSheetId="3">'Resumo '!$1:$14</definedName>
    <definedName name="Z_3B8348FD_7A00_44FD_ACF5_E6A19592872E_.wvu.Cols" localSheetId="4">'Cronograma Mensal'!$E:$H</definedName>
    <definedName name="Z_3B8348FD_7A00_44FD_ACF5_E6A19592872E_.wvu.Cols" localSheetId="1">Orçamento!$C:$C</definedName>
    <definedName name="Z_3B8348FD_7A00_44FD_ACF5_E6A19592872E_.wvu.PrintArea" localSheetId="4">'Cronograma Mensal'!$A$12:$V$62</definedName>
    <definedName name="Z_3B8348FD_7A00_44FD_ACF5_E6A19592872E_.wvu.PrintArea" localSheetId="1">Orçamento!$A$2:$I$542</definedName>
    <definedName name="Z_3B8348FD_7A00_44FD_ACF5_E6A19592872E_.wvu.PrintArea" localSheetId="0">Resumo!$A$1:$D$42</definedName>
    <definedName name="Z_3B8348FD_7A00_44FD_ACF5_E6A19592872E_.wvu.PrintArea" localSheetId="3">'Resumo '!$A$1:$E$43</definedName>
    <definedName name="Z_3B8348FD_7A00_44FD_ACF5_E6A19592872E_.wvu.PrintTitles" localSheetId="4">'Cronograma Mensal'!$A:$D</definedName>
    <definedName name="Z_3B8348FD_7A00_44FD_ACF5_E6A19592872E_.wvu.PrintTitles" localSheetId="1">Orçamento!$12:$12</definedName>
    <definedName name="Z_3B8348FD_7A00_44FD_ACF5_E6A19592872E_.wvu.PrintTitles" localSheetId="0">Resumo!$1:$13</definedName>
    <definedName name="Z_3B8348FD_7A00_44FD_ACF5_E6A19592872E_.wvu.PrintTitles" localSheetId="3">'Resumo '!$1:$14</definedName>
    <definedName name="Z_50160325_FDD6_4995_897D_2F4F0C6430EC__wvu_FilterData" localSheetId="1">Orçamento!$A$12:$I$534</definedName>
    <definedName name="Z_50160325_FDD6_4995_897D_2F4F0C6430EC__wvu_PrintArea" localSheetId="4">'Cronograma Mensal'!$A$12:$P$61</definedName>
    <definedName name="Z_50160325_FDD6_4995_897D_2F4F0C6430EC__wvu_PrintArea" localSheetId="1">Orçamento!$A$2:$I$542</definedName>
    <definedName name="Z_50160325_FDD6_4995_897D_2F4F0C6430EC__wvu_PrintArea" localSheetId="0">Resumo!$A$1:$D$42</definedName>
    <definedName name="Z_50160325_FDD6_4995_897D_2F4F0C6430EC__wvu_PrintArea" localSheetId="3">'Resumo '!$A$1:$E$43</definedName>
    <definedName name="Z_50160325_FDD6_4995_897D_2F4F0C6430EC__wvu_PrintTitles" localSheetId="1">Orçamento!$2:$12</definedName>
    <definedName name="Z_50160325_FDD6_4995_897D_2F4F0C6430EC__wvu_PrintTitles" localSheetId="0">Resumo!$1:$13</definedName>
    <definedName name="Z_50160325_FDD6_4995_897D_2F4F0C6430EC__wvu_PrintTitles" localSheetId="3">'Resumo '!$1:$14</definedName>
    <definedName name="Z_51679F6D_52C9_495E_8CE0_A4AA589D4632__wvu_FilterData" localSheetId="1">Orçamento!$A$12:$I$534</definedName>
    <definedName name="Z_51ADFC03_1D53_4AE2_909B_7D93A8DC249A_.wvu.FilterData" localSheetId="1" hidden="1">Orçamento!$A$2:$I$2</definedName>
    <definedName name="Z_65A89EDC_E2EF_4E49_9370_82AFDB881213__wvu_FilterData" localSheetId="1">Orçamento!$A$12:$I$534</definedName>
    <definedName name="Z_8EC65F00_94CE_4AAC_901F_0F1A78C19FA2__wvu_FilterData" localSheetId="1">Orçamento!$A$12:$I$534</definedName>
    <definedName name="Z_B535EED3_096A_4559_AE37_6359A35C71B4_.wvu.Cols" localSheetId="4">'Cronograma Mensal'!$E:$H</definedName>
    <definedName name="Z_B535EED3_096A_4559_AE37_6359A35C71B4_.wvu.Cols" localSheetId="1">#REF!</definedName>
    <definedName name="Z_B535EED3_096A_4559_AE37_6359A35C71B4_.wvu.PrintArea" localSheetId="4">'Cronograma Mensal'!$A$12:$V$62</definedName>
    <definedName name="Z_B535EED3_096A_4559_AE37_6359A35C71B4_.wvu.PrintArea" localSheetId="1">Orçamento!$A$2:$I$542</definedName>
    <definedName name="Z_B535EED3_096A_4559_AE37_6359A35C71B4_.wvu.PrintArea" localSheetId="0">Resumo!$A$1:$D$42</definedName>
    <definedName name="Z_B535EED3_096A_4559_AE37_6359A35C71B4_.wvu.PrintArea" localSheetId="3">'Resumo '!$A$1:$E$43</definedName>
    <definedName name="Z_B535EED3_096A_4559_AE37_6359A35C71B4_.wvu.PrintTitles" localSheetId="4">'Cronograma Mensal'!$A:$D</definedName>
    <definedName name="Z_B535EED3_096A_4559_AE37_6359A35C71B4_.wvu.PrintTitles" localSheetId="1">Orçamento!$12:$12</definedName>
    <definedName name="Z_B535EED3_096A_4559_AE37_6359A35C71B4_.wvu.PrintTitles" localSheetId="0">Resumo!$1:$13</definedName>
    <definedName name="Z_B535EED3_096A_4559_AE37_6359A35C71B4_.wvu.PrintTitles" localSheetId="3">'Resumo '!$1:$14</definedName>
    <definedName name="Z_CC09A366_C6A3_4857_97A0_64EABF22978D__wvu_FilterData" localSheetId="1">Orçamento!$A$12:$I$536</definedName>
    <definedName name="Z_CE6D2F78_279A_48FF_B90B_4CA40BF0D3DA__wvu_FilterData" localSheetId="1">Orçamento!$A$12:$I$536</definedName>
    <definedName name="Z_CE6D2F78_279A_48FF_B90B_4CA40BF0D3DA__wvu_PrintArea" localSheetId="4">'Cronograma Mensal'!$A$12:$P$61</definedName>
    <definedName name="Z_CE6D2F78_279A_48FF_B90B_4CA40BF0D3DA__wvu_PrintArea" localSheetId="1">Orçamento!$A$2:$I$542</definedName>
    <definedName name="Z_CE6D2F78_279A_48FF_B90B_4CA40BF0D3DA__wvu_PrintArea" localSheetId="0">Resumo!$A$1:$D$42</definedName>
    <definedName name="Z_CE6D2F78_279A_48FF_B90B_4CA40BF0D3DA__wvu_PrintArea" localSheetId="3">'Resumo '!$A$1:$E$43</definedName>
    <definedName name="Z_CE6D2F78_279A_48FF_B90B_4CA40BF0D3DA__wvu_PrintTitles" localSheetId="1">Orçamento!$2:$12</definedName>
    <definedName name="Z_CE6D2F78_279A_48FF_B90B_4CA40BF0D3DA__wvu_PrintTitles" localSheetId="0">Resumo!$1:$13</definedName>
    <definedName name="Z_CE6D2F78_279A_48FF_B90B_4CA40BF0D3DA__wvu_PrintTitles" localSheetId="3">'Resumo '!$1:$14</definedName>
  </definedNames>
  <calcPr calcId="145621"/>
  <customWorkbookViews>
    <customWorkbookView name="User - Modo de exibição pessoal" guid="{51ADFC03-1D53-4AE2-909B-7D93A8DC249A}" maximized="1" windowWidth="0" windowHeight="0" activeSheetId="0"/>
    <customWorkbookView name="Erica Sotto - Modo de exibição pessoal" guid="{309DFEE5-7E3D-4535-B22E-0FCC4686606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2" l="1"/>
  <c r="G54" i="2"/>
  <c r="G55" i="2"/>
  <c r="G56" i="2"/>
  <c r="G57" i="2"/>
  <c r="G53" i="2"/>
  <c r="G60" i="2" s="1"/>
  <c r="G36" i="2"/>
  <c r="G37" i="2"/>
  <c r="G38" i="2"/>
  <c r="G39" i="2"/>
  <c r="G40" i="2"/>
  <c r="G41" i="2"/>
  <c r="G42" i="2"/>
  <c r="G43" i="2"/>
  <c r="G44" i="2"/>
  <c r="G45" i="2"/>
  <c r="G46" i="2"/>
  <c r="G3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15" i="2"/>
  <c r="G31" i="2"/>
  <c r="H428" i="1"/>
  <c r="H430" i="1"/>
  <c r="H431" i="1"/>
  <c r="H432" i="1"/>
  <c r="H434" i="1"/>
  <c r="H435" i="1"/>
  <c r="H436" i="1"/>
  <c r="H437" i="1"/>
  <c r="H424" i="1"/>
  <c r="H425" i="1"/>
  <c r="H417" i="1"/>
  <c r="H418" i="1"/>
  <c r="H419" i="1"/>
  <c r="H420" i="1"/>
  <c r="H421" i="1"/>
  <c r="H427" i="1"/>
  <c r="H423" i="1"/>
  <c r="H416" i="1"/>
  <c r="H410" i="1"/>
  <c r="H411" i="1"/>
  <c r="H412" i="1"/>
  <c r="H413" i="1"/>
  <c r="H401" i="1"/>
  <c r="H402" i="1"/>
  <c r="H409" i="1"/>
  <c r="H404" i="1"/>
  <c r="H398" i="1"/>
  <c r="H395" i="1"/>
  <c r="H394" i="1"/>
  <c r="H266" i="1"/>
  <c r="H265" i="1"/>
  <c r="H259" i="1"/>
  <c r="H260" i="1"/>
  <c r="H261" i="1"/>
  <c r="H262" i="1"/>
  <c r="H263" i="1"/>
  <c r="H251" i="1"/>
  <c r="H252" i="1"/>
  <c r="H253" i="1"/>
  <c r="H254" i="1"/>
  <c r="H255" i="1"/>
  <c r="H256" i="1"/>
  <c r="H248" i="1"/>
  <c r="H243" i="1"/>
  <c r="H244" i="1"/>
  <c r="H245" i="1"/>
  <c r="H258" i="1"/>
  <c r="H250" i="1"/>
  <c r="H247" i="1"/>
  <c r="H242" i="1"/>
  <c r="H232" i="1"/>
  <c r="H233" i="1"/>
  <c r="H234" i="1"/>
  <c r="H235" i="1"/>
  <c r="H236" i="1"/>
  <c r="H237" i="1"/>
  <c r="H238" i="1"/>
  <c r="H239" i="1"/>
  <c r="H240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183" i="1"/>
  <c r="H184" i="1"/>
  <c r="H185" i="1"/>
  <c r="H186" i="1"/>
  <c r="H187" i="1"/>
  <c r="H231" i="1"/>
  <c r="H212" i="1"/>
  <c r="H189" i="1"/>
  <c r="H182" i="1"/>
  <c r="H176" i="1"/>
  <c r="H177" i="1"/>
  <c r="H178" i="1"/>
  <c r="H179" i="1"/>
  <c r="H164" i="1"/>
  <c r="H165" i="1"/>
  <c r="H166" i="1"/>
  <c r="H167" i="1"/>
  <c r="H168" i="1"/>
  <c r="H169" i="1"/>
  <c r="H172" i="1"/>
  <c r="H173" i="1"/>
  <c r="H163" i="1"/>
  <c r="H122" i="1"/>
  <c r="H123" i="1"/>
  <c r="H124" i="1"/>
  <c r="H125" i="1"/>
  <c r="H126" i="1"/>
  <c r="H127" i="1"/>
  <c r="H128" i="1"/>
  <c r="H129" i="1"/>
  <c r="H121" i="1"/>
  <c r="H119" i="1"/>
  <c r="H115" i="1"/>
  <c r="H116" i="1"/>
  <c r="H117" i="1"/>
  <c r="H114" i="1"/>
  <c r="H107" i="1"/>
  <c r="H108" i="1"/>
  <c r="H109" i="1"/>
  <c r="H100" i="1"/>
  <c r="H101" i="1"/>
  <c r="H102" i="1"/>
  <c r="H103" i="1"/>
  <c r="H104" i="1"/>
  <c r="H111" i="1"/>
  <c r="H106" i="1"/>
  <c r="H99" i="1"/>
  <c r="H85" i="1"/>
  <c r="H86" i="1"/>
  <c r="H87" i="1"/>
  <c r="H88" i="1"/>
  <c r="H89" i="1"/>
  <c r="H93" i="1"/>
  <c r="H94" i="1"/>
  <c r="H95" i="1"/>
  <c r="H96" i="1"/>
  <c r="H80" i="1"/>
  <c r="H81" i="1"/>
  <c r="H82" i="1"/>
  <c r="H84" i="1"/>
  <c r="H79" i="1"/>
  <c r="H70" i="1"/>
  <c r="H71" i="1"/>
  <c r="H72" i="1"/>
  <c r="H73" i="1"/>
  <c r="H74" i="1"/>
  <c r="H75" i="1"/>
  <c r="H76" i="1"/>
  <c r="H77" i="1"/>
  <c r="H62" i="1"/>
  <c r="H63" i="1"/>
  <c r="H64" i="1"/>
  <c r="H65" i="1"/>
  <c r="H66" i="1"/>
  <c r="H67" i="1"/>
  <c r="H54" i="1"/>
  <c r="H55" i="1"/>
  <c r="H56" i="1"/>
  <c r="H57" i="1"/>
  <c r="H58" i="1"/>
  <c r="H69" i="1"/>
  <c r="H61" i="1"/>
  <c r="H53" i="1"/>
  <c r="H49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0" i="1"/>
  <c r="H41" i="1"/>
  <c r="H44" i="1"/>
  <c r="H45" i="1"/>
  <c r="H46" i="1"/>
  <c r="H39" i="1"/>
  <c r="H22" i="1"/>
  <c r="H16" i="1"/>
  <c r="H17" i="1"/>
  <c r="H18" i="1"/>
  <c r="H19" i="1"/>
  <c r="H20" i="1"/>
  <c r="H15" i="1"/>
  <c r="H533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17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491" i="1"/>
  <c r="H492" i="1"/>
  <c r="H493" i="1"/>
  <c r="H494" i="1"/>
  <c r="H495" i="1"/>
  <c r="H497" i="1"/>
  <c r="H498" i="1"/>
  <c r="H499" i="1"/>
  <c r="H481" i="1"/>
  <c r="H482" i="1"/>
  <c r="H483" i="1"/>
  <c r="H484" i="1"/>
  <c r="H485" i="1"/>
  <c r="H486" i="1"/>
  <c r="H487" i="1"/>
  <c r="H488" i="1"/>
  <c r="H480" i="1"/>
  <c r="H476" i="1"/>
  <c r="H477" i="1"/>
  <c r="H475" i="1"/>
  <c r="H465" i="1"/>
  <c r="H468" i="1"/>
  <c r="H469" i="1"/>
  <c r="H470" i="1"/>
  <c r="H472" i="1"/>
  <c r="H467" i="1"/>
  <c r="H464" i="1"/>
  <c r="H451" i="1"/>
  <c r="H452" i="1"/>
  <c r="H453" i="1"/>
  <c r="H454" i="1"/>
  <c r="H459" i="1"/>
  <c r="H460" i="1"/>
  <c r="H461" i="1"/>
  <c r="H462" i="1"/>
  <c r="H458" i="1"/>
  <c r="H456" i="1"/>
  <c r="H450" i="1"/>
  <c r="H444" i="1"/>
  <c r="H445" i="1"/>
  <c r="H447" i="1"/>
  <c r="H443" i="1"/>
  <c r="H440" i="1"/>
  <c r="H441" i="1"/>
  <c r="H439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40" i="1"/>
  <c r="H333" i="1"/>
  <c r="H334" i="1"/>
  <c r="H335" i="1"/>
  <c r="H336" i="1"/>
  <c r="H337" i="1"/>
  <c r="H338" i="1"/>
  <c r="H33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272" i="1"/>
  <c r="H138" i="1"/>
  <c r="H139" i="1"/>
  <c r="H137" i="1"/>
  <c r="H133" i="1"/>
  <c r="H134" i="1"/>
  <c r="H135" i="1"/>
  <c r="H132" i="1"/>
  <c r="H159" i="1"/>
  <c r="H160" i="1"/>
  <c r="H158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41" i="1"/>
  <c r="B29" i="5" l="1"/>
  <c r="A28" i="5"/>
  <c r="B28" i="5" s="1"/>
  <c r="A27" i="5"/>
  <c r="B27" i="5" s="1"/>
  <c r="A26" i="5"/>
  <c r="B26" i="5" s="1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G103" i="2"/>
  <c r="G95" i="2"/>
  <c r="G86" i="2"/>
  <c r="G76" i="2"/>
  <c r="G77" i="2"/>
  <c r="G78" i="2"/>
  <c r="G79" i="2"/>
  <c r="G75" i="2"/>
  <c r="G65" i="2"/>
  <c r="G71" i="2" s="1"/>
  <c r="G66" i="2"/>
  <c r="G67" i="2"/>
  <c r="G68" i="2"/>
  <c r="G82" i="2" l="1"/>
  <c r="C107" i="2"/>
  <c r="G101" i="2"/>
  <c r="G269" i="1" s="1"/>
  <c r="G107" i="2"/>
  <c r="C99" i="2"/>
  <c r="G99" i="2"/>
  <c r="G93" i="2"/>
  <c r="G268" i="1" s="1"/>
  <c r="C90" i="2"/>
  <c r="G84" i="2"/>
  <c r="G267" i="1" s="1"/>
  <c r="G90" i="2"/>
  <c r="G49" i="2"/>
  <c r="E14" i="1"/>
  <c r="C30" i="2"/>
  <c r="C82" i="2"/>
  <c r="C48" i="2"/>
  <c r="C71" i="2"/>
  <c r="C49" i="2"/>
  <c r="C31" i="2"/>
  <c r="C60" i="2"/>
  <c r="G73" i="2" l="1"/>
  <c r="G92" i="1" s="1"/>
  <c r="H92" i="1" s="1"/>
  <c r="G30" i="2"/>
  <c r="G62" i="2"/>
  <c r="G51" i="2"/>
  <c r="G90" i="1" s="1"/>
  <c r="H90" i="1" s="1"/>
  <c r="G48" i="2"/>
  <c r="F50" i="1"/>
  <c r="H50" i="1" s="1"/>
  <c r="F51" i="1"/>
  <c r="H51" i="1" s="1"/>
  <c r="E118" i="1"/>
  <c r="C160" i="1"/>
  <c r="F170" i="1"/>
  <c r="F175" i="1"/>
  <c r="H175" i="1" s="1"/>
  <c r="H267" i="1"/>
  <c r="H268" i="1"/>
  <c r="H269" i="1"/>
  <c r="F399" i="1"/>
  <c r="H399" i="1" s="1"/>
  <c r="F405" i="1"/>
  <c r="H405" i="1" s="1"/>
  <c r="F429" i="1"/>
  <c r="H429" i="1" s="1"/>
  <c r="F433" i="1"/>
  <c r="H433" i="1" s="1"/>
  <c r="E455" i="1"/>
  <c r="F490" i="1"/>
  <c r="H490" i="1" s="1"/>
  <c r="F496" i="1"/>
  <c r="H496" i="1" s="1"/>
  <c r="F501" i="1"/>
  <c r="H501" i="1" s="1"/>
  <c r="G91" i="1" l="1"/>
  <c r="H91" i="1" s="1"/>
  <c r="E83" i="1" s="1"/>
  <c r="F171" i="1"/>
  <c r="H171" i="1" s="1"/>
  <c r="H170" i="1"/>
  <c r="G13" i="2"/>
  <c r="G42" i="1" s="1"/>
  <c r="H42" i="1" s="1"/>
  <c r="G33" i="2"/>
  <c r="G43" i="1" s="1"/>
  <c r="H43" i="1" s="1"/>
  <c r="F400" i="1"/>
  <c r="E246" i="1"/>
  <c r="F406" i="1"/>
  <c r="H406" i="1" s="1"/>
  <c r="E257" i="1"/>
  <c r="E249" i="1"/>
  <c r="E241" i="1"/>
  <c r="E230" i="1"/>
  <c r="E211" i="1"/>
  <c r="E188" i="1"/>
  <c r="E181" i="1"/>
  <c r="E174" i="1"/>
  <c r="E140" i="1"/>
  <c r="E136" i="1"/>
  <c r="E131" i="1"/>
  <c r="E120" i="1"/>
  <c r="E113" i="1"/>
  <c r="E105" i="1"/>
  <c r="E98" i="1"/>
  <c r="E78" i="1"/>
  <c r="E60" i="1"/>
  <c r="E52" i="1"/>
  <c r="E21" i="1"/>
  <c r="E264" i="1"/>
  <c r="E157" i="1"/>
  <c r="E48" i="1"/>
  <c r="E516" i="1"/>
  <c r="E532" i="1"/>
  <c r="E500" i="1"/>
  <c r="E463" i="1"/>
  <c r="E422" i="1"/>
  <c r="E408" i="1"/>
  <c r="E489" i="1"/>
  <c r="E474" i="1"/>
  <c r="E466" i="1"/>
  <c r="E442" i="1"/>
  <c r="E438" i="1"/>
  <c r="E415" i="1"/>
  <c r="E479" i="1"/>
  <c r="E471" i="1"/>
  <c r="E457" i="1"/>
  <c r="E449" i="1"/>
  <c r="E426" i="1"/>
  <c r="E393" i="1"/>
  <c r="E271" i="1"/>
  <c r="E446" i="1"/>
  <c r="E331" i="1"/>
  <c r="E339" i="1"/>
  <c r="E110" i="1"/>
  <c r="H400" i="1" l="1"/>
  <c r="E397" i="1" s="1"/>
  <c r="E38" i="1"/>
  <c r="E13" i="1" s="1"/>
  <c r="C15" i="5" s="1"/>
  <c r="D15" i="5" s="1"/>
  <c r="E68" i="1"/>
  <c r="E59" i="1" s="1"/>
  <c r="C17" i="5" s="1"/>
  <c r="D17" i="5" s="1"/>
  <c r="D20" i="4" s="1"/>
  <c r="E162" i="1"/>
  <c r="E161" i="1" s="1"/>
  <c r="C21" i="5" s="1"/>
  <c r="D21" i="5" s="1"/>
  <c r="D28" i="4" s="1"/>
  <c r="F407" i="1"/>
  <c r="H407" i="1" s="1"/>
  <c r="E47" i="1"/>
  <c r="C16" i="5" s="1"/>
  <c r="D16" i="5" s="1"/>
  <c r="D18" i="4" s="1"/>
  <c r="E478" i="1"/>
  <c r="C29" i="5" s="1"/>
  <c r="D29" i="5" s="1"/>
  <c r="D44" i="4" s="1"/>
  <c r="E473" i="1"/>
  <c r="C28" i="5" s="1"/>
  <c r="D28" i="5" s="1"/>
  <c r="D42" i="4" s="1"/>
  <c r="E270" i="1"/>
  <c r="C23" i="5" s="1"/>
  <c r="D23" i="5" s="1"/>
  <c r="D32" i="4" s="1"/>
  <c r="E392" i="1"/>
  <c r="C24" i="5" s="1"/>
  <c r="D24" i="5" s="1"/>
  <c r="D34" i="4" s="1"/>
  <c r="E448" i="1"/>
  <c r="C27" i="5" s="1"/>
  <c r="D27" i="5" s="1"/>
  <c r="D40" i="4" s="1"/>
  <c r="E414" i="1"/>
  <c r="C26" i="5" s="1"/>
  <c r="D26" i="5" s="1"/>
  <c r="D38" i="4" s="1"/>
  <c r="E112" i="1"/>
  <c r="C19" i="5" s="1"/>
  <c r="D19" i="5" s="1"/>
  <c r="D24" i="4" s="1"/>
  <c r="E130" i="1"/>
  <c r="C20" i="5" s="1"/>
  <c r="D20" i="5" s="1"/>
  <c r="D26" i="4" s="1"/>
  <c r="E97" i="1"/>
  <c r="C18" i="5" s="1"/>
  <c r="D18" i="5" s="1"/>
  <c r="D22" i="4" s="1"/>
  <c r="E180" i="1"/>
  <c r="C22" i="5" s="1"/>
  <c r="D22" i="5" s="1"/>
  <c r="D30" i="4" s="1"/>
  <c r="D16" i="4" l="1"/>
  <c r="V17" i="4" s="1"/>
  <c r="E403" i="1"/>
  <c r="E396" i="1" s="1"/>
  <c r="C25" i="5" s="1"/>
  <c r="G23" i="4"/>
  <c r="K23" i="4"/>
  <c r="O23" i="4"/>
  <c r="S23" i="4"/>
  <c r="E23" i="4"/>
  <c r="H23" i="4"/>
  <c r="L23" i="4"/>
  <c r="P23" i="4"/>
  <c r="T23" i="4"/>
  <c r="I23" i="4"/>
  <c r="M23" i="4"/>
  <c r="Q23" i="4"/>
  <c r="U23" i="4"/>
  <c r="F23" i="4"/>
  <c r="J23" i="4"/>
  <c r="N23" i="4"/>
  <c r="R23" i="4"/>
  <c r="V23" i="4"/>
  <c r="G29" i="4"/>
  <c r="H29" i="4"/>
  <c r="M29" i="4"/>
  <c r="Q29" i="4"/>
  <c r="U29" i="4"/>
  <c r="F29" i="4"/>
  <c r="L29" i="4"/>
  <c r="P29" i="4"/>
  <c r="T29" i="4"/>
  <c r="I29" i="4"/>
  <c r="K29" i="4"/>
  <c r="O29" i="4"/>
  <c r="S29" i="4"/>
  <c r="E29" i="4"/>
  <c r="J29" i="4"/>
  <c r="N29" i="4"/>
  <c r="R29" i="4"/>
  <c r="V29" i="4"/>
  <c r="G41" i="4"/>
  <c r="K41" i="4"/>
  <c r="O41" i="4"/>
  <c r="S41" i="4"/>
  <c r="E41" i="4"/>
  <c r="L41" i="4"/>
  <c r="T41" i="4"/>
  <c r="J41" i="4"/>
  <c r="R41" i="4"/>
  <c r="I41" i="4"/>
  <c r="M41" i="4"/>
  <c r="Q41" i="4"/>
  <c r="U41" i="4"/>
  <c r="H41" i="4"/>
  <c r="P41" i="4"/>
  <c r="F41" i="4"/>
  <c r="N41" i="4"/>
  <c r="V41" i="4"/>
  <c r="G45" i="4"/>
  <c r="K45" i="4"/>
  <c r="O45" i="4"/>
  <c r="S45" i="4"/>
  <c r="E45" i="4"/>
  <c r="H45" i="4"/>
  <c r="L45" i="4"/>
  <c r="P45" i="4"/>
  <c r="T45" i="4"/>
  <c r="I45" i="4"/>
  <c r="M45" i="4"/>
  <c r="Q45" i="4"/>
  <c r="U45" i="4"/>
  <c r="F45" i="4"/>
  <c r="J45" i="4"/>
  <c r="N45" i="4"/>
  <c r="R45" i="4"/>
  <c r="V45" i="4"/>
  <c r="G27" i="4"/>
  <c r="K27" i="4"/>
  <c r="O27" i="4"/>
  <c r="S27" i="4"/>
  <c r="E27" i="4"/>
  <c r="H27" i="4"/>
  <c r="L27" i="4"/>
  <c r="P27" i="4"/>
  <c r="T27" i="4"/>
  <c r="I27" i="4"/>
  <c r="M27" i="4"/>
  <c r="Q27" i="4"/>
  <c r="U27" i="4"/>
  <c r="F27" i="4"/>
  <c r="J27" i="4"/>
  <c r="N27" i="4"/>
  <c r="R27" i="4"/>
  <c r="V27" i="4"/>
  <c r="G25" i="4"/>
  <c r="K25" i="4"/>
  <c r="O25" i="4"/>
  <c r="S25" i="4"/>
  <c r="E25" i="4"/>
  <c r="H25" i="4"/>
  <c r="L25" i="4"/>
  <c r="P25" i="4"/>
  <c r="T25" i="4"/>
  <c r="I25" i="4"/>
  <c r="M25" i="4"/>
  <c r="Q25" i="4"/>
  <c r="U25" i="4"/>
  <c r="F25" i="4"/>
  <c r="J25" i="4"/>
  <c r="N25" i="4"/>
  <c r="R25" i="4"/>
  <c r="V25" i="4"/>
  <c r="G39" i="4"/>
  <c r="K39" i="4"/>
  <c r="O39" i="4"/>
  <c r="S39" i="4"/>
  <c r="E39" i="4"/>
  <c r="J39" i="4"/>
  <c r="R39" i="4"/>
  <c r="H39" i="4"/>
  <c r="P39" i="4"/>
  <c r="I39" i="4"/>
  <c r="M39" i="4"/>
  <c r="Q39" i="4"/>
  <c r="U39" i="4"/>
  <c r="F39" i="4"/>
  <c r="N39" i="4"/>
  <c r="V39" i="4"/>
  <c r="L39" i="4"/>
  <c r="T39" i="4"/>
  <c r="G35" i="4"/>
  <c r="K35" i="4"/>
  <c r="O35" i="4"/>
  <c r="S35" i="4"/>
  <c r="I35" i="4"/>
  <c r="M35" i="4"/>
  <c r="Q35" i="4"/>
  <c r="U35" i="4"/>
  <c r="E35" i="4"/>
  <c r="J35" i="4"/>
  <c r="R35" i="4"/>
  <c r="H35" i="4"/>
  <c r="P35" i="4"/>
  <c r="F35" i="4"/>
  <c r="N35" i="4"/>
  <c r="V35" i="4"/>
  <c r="L35" i="4"/>
  <c r="T35" i="4"/>
  <c r="G33" i="4"/>
  <c r="K33" i="4"/>
  <c r="O33" i="4"/>
  <c r="S33" i="4"/>
  <c r="E33" i="4"/>
  <c r="L33" i="4"/>
  <c r="T33" i="4"/>
  <c r="J33" i="4"/>
  <c r="R33" i="4"/>
  <c r="I33" i="4"/>
  <c r="M33" i="4"/>
  <c r="Q33" i="4"/>
  <c r="U33" i="4"/>
  <c r="H33" i="4"/>
  <c r="P33" i="4"/>
  <c r="F33" i="4"/>
  <c r="N33" i="4"/>
  <c r="V33" i="4"/>
  <c r="G43" i="4"/>
  <c r="K43" i="4"/>
  <c r="O43" i="4"/>
  <c r="S43" i="4"/>
  <c r="E43" i="4"/>
  <c r="J43" i="4"/>
  <c r="R43" i="4"/>
  <c r="H43" i="4"/>
  <c r="P43" i="4"/>
  <c r="I43" i="4"/>
  <c r="M43" i="4"/>
  <c r="Q43" i="4"/>
  <c r="U43" i="4"/>
  <c r="F43" i="4"/>
  <c r="N43" i="4"/>
  <c r="V43" i="4"/>
  <c r="L43" i="4"/>
  <c r="T43" i="4"/>
  <c r="G19" i="4"/>
  <c r="K19" i="4"/>
  <c r="O19" i="4"/>
  <c r="S19" i="4"/>
  <c r="E19" i="4"/>
  <c r="H19" i="4"/>
  <c r="L19" i="4"/>
  <c r="P19" i="4"/>
  <c r="T19" i="4"/>
  <c r="I19" i="4"/>
  <c r="M19" i="4"/>
  <c r="Q19" i="4"/>
  <c r="U19" i="4"/>
  <c r="F19" i="4"/>
  <c r="J19" i="4"/>
  <c r="N19" i="4"/>
  <c r="R19" i="4"/>
  <c r="V19" i="4"/>
  <c r="G21" i="4"/>
  <c r="K21" i="4"/>
  <c r="O21" i="4"/>
  <c r="S21" i="4"/>
  <c r="E21" i="4"/>
  <c r="H21" i="4"/>
  <c r="L21" i="4"/>
  <c r="P21" i="4"/>
  <c r="T21" i="4"/>
  <c r="I21" i="4"/>
  <c r="M21" i="4"/>
  <c r="Q21" i="4"/>
  <c r="U21" i="4"/>
  <c r="F21" i="4"/>
  <c r="J21" i="4"/>
  <c r="N21" i="4"/>
  <c r="R21" i="4"/>
  <c r="V21" i="4"/>
  <c r="G17" i="4"/>
  <c r="G31" i="4"/>
  <c r="K31" i="4"/>
  <c r="O31" i="4"/>
  <c r="S31" i="4"/>
  <c r="E31" i="4"/>
  <c r="J31" i="4"/>
  <c r="R31" i="4"/>
  <c r="H31" i="4"/>
  <c r="P31" i="4"/>
  <c r="I31" i="4"/>
  <c r="M31" i="4"/>
  <c r="Q31" i="4"/>
  <c r="U31" i="4"/>
  <c r="F31" i="4"/>
  <c r="N31" i="4"/>
  <c r="V31" i="4"/>
  <c r="L31" i="4"/>
  <c r="T31" i="4"/>
  <c r="G534" i="1"/>
  <c r="G535" i="1" s="1"/>
  <c r="H8" i="1" s="1"/>
  <c r="E11" i="5" s="1"/>
  <c r="H10" i="4" s="1"/>
  <c r="M17" i="4" l="1"/>
  <c r="K17" i="4"/>
  <c r="L17" i="4"/>
  <c r="J17" i="4"/>
  <c r="U17" i="4"/>
  <c r="T17" i="4"/>
  <c r="S17" i="4"/>
  <c r="R17" i="4"/>
  <c r="I17" i="4"/>
  <c r="Q17" i="4"/>
  <c r="H17" i="4"/>
  <c r="P17" i="4"/>
  <c r="F17" i="4"/>
  <c r="O17" i="4"/>
  <c r="E17" i="4"/>
  <c r="N17" i="4"/>
  <c r="D25" i="5"/>
  <c r="I17" i="1"/>
  <c r="I18" i="1"/>
  <c r="I20" i="1"/>
  <c r="I19" i="1"/>
  <c r="I16" i="1"/>
  <c r="I15" i="1"/>
  <c r="C30" i="5"/>
  <c r="E16" i="5" s="1"/>
  <c r="C18" i="4" s="1"/>
  <c r="I49" i="1"/>
  <c r="I54" i="1"/>
  <c r="I58" i="1"/>
  <c r="I64" i="1"/>
  <c r="I73" i="1"/>
  <c r="I46" i="1"/>
  <c r="I53" i="1"/>
  <c r="I57" i="1"/>
  <c r="I63" i="1"/>
  <c r="I72" i="1"/>
  <c r="I100" i="1"/>
  <c r="I116" i="1"/>
  <c r="I119" i="1"/>
  <c r="I122" i="1"/>
  <c r="I129" i="1"/>
  <c r="I132" i="1"/>
  <c r="I164" i="1"/>
  <c r="I168" i="1"/>
  <c r="I177" i="1"/>
  <c r="I185" i="1"/>
  <c r="I192" i="1"/>
  <c r="I196" i="1"/>
  <c r="I200" i="1"/>
  <c r="I204" i="1"/>
  <c r="I208" i="1"/>
  <c r="I215" i="1"/>
  <c r="I219" i="1"/>
  <c r="I223" i="1"/>
  <c r="I227" i="1"/>
  <c r="I234" i="1"/>
  <c r="I238" i="1"/>
  <c r="I245" i="1"/>
  <c r="I248" i="1"/>
  <c r="I251" i="1"/>
  <c r="I255" i="1"/>
  <c r="I258" i="1"/>
  <c r="I262" i="1"/>
  <c r="I265" i="1"/>
  <c r="I268" i="1"/>
  <c r="I274" i="1"/>
  <c r="I278" i="1"/>
  <c r="I282" i="1"/>
  <c r="I286" i="1"/>
  <c r="I290" i="1"/>
  <c r="I294" i="1"/>
  <c r="I298" i="1"/>
  <c r="I302" i="1"/>
  <c r="I306" i="1"/>
  <c r="I310" i="1"/>
  <c r="I314" i="1"/>
  <c r="I318" i="1"/>
  <c r="I322" i="1"/>
  <c r="I326" i="1"/>
  <c r="I330" i="1"/>
  <c r="I333" i="1"/>
  <c r="I176" i="1"/>
  <c r="I184" i="1"/>
  <c r="I191" i="1"/>
  <c r="I195" i="1"/>
  <c r="I199" i="1"/>
  <c r="I203" i="1"/>
  <c r="I207" i="1"/>
  <c r="I214" i="1"/>
  <c r="I218" i="1"/>
  <c r="I222" i="1"/>
  <c r="I226" i="1"/>
  <c r="I273" i="1"/>
  <c r="I277" i="1"/>
  <c r="I281" i="1"/>
  <c r="I285" i="1"/>
  <c r="I289" i="1"/>
  <c r="I293" i="1"/>
  <c r="I297" i="1"/>
  <c r="I301" i="1"/>
  <c r="I305" i="1"/>
  <c r="I309" i="1"/>
  <c r="I313" i="1"/>
  <c r="I317" i="1"/>
  <c r="I321" i="1"/>
  <c r="I325" i="1"/>
  <c r="I329" i="1"/>
  <c r="I332" i="1"/>
  <c r="I104" i="1"/>
  <c r="I107" i="1"/>
  <c r="I126" i="1"/>
  <c r="I134" i="1"/>
  <c r="I137" i="1"/>
  <c r="I144" i="1"/>
  <c r="I148" i="1"/>
  <c r="I152" i="1"/>
  <c r="I156" i="1"/>
  <c r="I158" i="1"/>
  <c r="I340" i="1"/>
  <c r="I344" i="1"/>
  <c r="I412" i="1"/>
  <c r="I418" i="1"/>
  <c r="I425" i="1"/>
  <c r="I428" i="1"/>
  <c r="I429" i="1"/>
  <c r="I337" i="1"/>
  <c r="I343" i="1"/>
  <c r="I348" i="1"/>
  <c r="I352" i="1"/>
  <c r="I525" i="1"/>
  <c r="I526" i="1"/>
  <c r="I528" i="1"/>
  <c r="I530" i="1"/>
  <c r="I514" i="1"/>
  <c r="I517" i="1"/>
  <c r="I486" i="1"/>
  <c r="I521" i="1"/>
  <c r="I470" i="1"/>
  <c r="I481" i="1"/>
  <c r="I488" i="1"/>
  <c r="I490" i="1"/>
  <c r="I493" i="1"/>
  <c r="I498" i="1"/>
  <c r="I502" i="1"/>
  <c r="I506" i="1"/>
  <c r="I510" i="1"/>
  <c r="I529" i="1"/>
  <c r="I503" i="1"/>
  <c r="I508" i="1"/>
  <c r="I492" i="1"/>
  <c r="I491" i="1"/>
  <c r="I513" i="1"/>
  <c r="I519" i="1"/>
  <c r="I494" i="1"/>
  <c r="I468" i="1"/>
  <c r="I452" i="1"/>
  <c r="I430" i="1"/>
  <c r="I398" i="1"/>
  <c r="I378" i="1"/>
  <c r="I362" i="1"/>
  <c r="I477" i="1"/>
  <c r="I462" i="1"/>
  <c r="I443" i="1"/>
  <c r="I432" i="1"/>
  <c r="I411" i="1"/>
  <c r="I395" i="1"/>
  <c r="I377" i="1"/>
  <c r="I364" i="1"/>
  <c r="I336" i="1"/>
  <c r="I450" i="1"/>
  <c r="I424" i="1"/>
  <c r="I389" i="1"/>
  <c r="I373" i="1"/>
  <c r="I360" i="1"/>
  <c r="I455" i="1"/>
  <c r="I433" i="1"/>
  <c r="I410" i="1"/>
  <c r="I394" i="1"/>
  <c r="I376" i="1"/>
  <c r="I356" i="1"/>
  <c r="I349" i="1"/>
  <c r="I320" i="1"/>
  <c r="I288" i="1"/>
  <c r="I254" i="1"/>
  <c r="I229" i="1"/>
  <c r="I198" i="1"/>
  <c r="I173" i="1"/>
  <c r="I147" i="1"/>
  <c r="I427" i="1"/>
  <c r="I334" i="1"/>
  <c r="I299" i="1"/>
  <c r="I217" i="1"/>
  <c r="I187" i="1"/>
  <c r="I143" i="1"/>
  <c r="I328" i="1"/>
  <c r="I296" i="1"/>
  <c r="I246" i="1"/>
  <c r="I232" i="1"/>
  <c r="I212" i="1"/>
  <c r="I172" i="1"/>
  <c r="I155" i="1"/>
  <c r="I353" i="1"/>
  <c r="I316" i="1"/>
  <c r="I284" i="1"/>
  <c r="I252" i="1"/>
  <c r="I225" i="1"/>
  <c r="I194" i="1"/>
  <c r="I142" i="1"/>
  <c r="I127" i="1"/>
  <c r="I87" i="1"/>
  <c r="I56" i="1"/>
  <c r="I36" i="1"/>
  <c r="I23" i="1"/>
  <c r="I124" i="1"/>
  <c r="I115" i="1"/>
  <c r="I86" i="1"/>
  <c r="I70" i="1"/>
  <c r="I41" i="1"/>
  <c r="I27" i="1"/>
  <c r="I159" i="1"/>
  <c r="I94" i="1"/>
  <c r="I55" i="1"/>
  <c r="I518" i="1"/>
  <c r="I523" i="1"/>
  <c r="I487" i="1"/>
  <c r="I505" i="1"/>
  <c r="I512" i="1"/>
  <c r="I531" i="1"/>
  <c r="I515" i="1"/>
  <c r="I485" i="1"/>
  <c r="I504" i="1"/>
  <c r="I520" i="1"/>
  <c r="I534" i="1"/>
  <c r="I535" i="1" s="1"/>
  <c r="I497" i="1"/>
  <c r="I524" i="1"/>
  <c r="I445" i="1"/>
  <c r="I423" i="1"/>
  <c r="I400" i="1"/>
  <c r="I381" i="1"/>
  <c r="I355" i="1"/>
  <c r="I421" i="1"/>
  <c r="I405" i="1"/>
  <c r="I384" i="1"/>
  <c r="I358" i="1"/>
  <c r="I480" i="1"/>
  <c r="I469" i="1"/>
  <c r="I453" i="1"/>
  <c r="I386" i="1"/>
  <c r="I367" i="1"/>
  <c r="I460" i="1"/>
  <c r="I431" i="1"/>
  <c r="I379" i="1"/>
  <c r="I351" i="1"/>
  <c r="I338" i="1"/>
  <c r="I295" i="1"/>
  <c r="I243" i="1"/>
  <c r="I213" i="1"/>
  <c r="I183" i="1"/>
  <c r="I345" i="1"/>
  <c r="I308" i="1"/>
  <c r="I209" i="1"/>
  <c r="I171" i="1"/>
  <c r="I341" i="1"/>
  <c r="I287" i="1"/>
  <c r="I259" i="1"/>
  <c r="I240" i="1"/>
  <c r="I169" i="1"/>
  <c r="I361" i="1"/>
  <c r="I323" i="1"/>
  <c r="I275" i="1"/>
  <c r="I201" i="1"/>
  <c r="I160" i="1"/>
  <c r="I96" i="1"/>
  <c r="I65" i="1"/>
  <c r="I118" i="1"/>
  <c r="I80" i="1"/>
  <c r="I62" i="1"/>
  <c r="I32" i="1"/>
  <c r="I123" i="1"/>
  <c r="I88" i="1"/>
  <c r="I71" i="1"/>
  <c r="I50" i="1"/>
  <c r="I153" i="1"/>
  <c r="I141" i="1"/>
  <c r="I106" i="1"/>
  <c r="I85" i="1"/>
  <c r="I69" i="1"/>
  <c r="I40" i="1"/>
  <c r="I28" i="1"/>
  <c r="I496" i="1"/>
  <c r="I495" i="1"/>
  <c r="I533" i="1"/>
  <c r="I507" i="1"/>
  <c r="I440" i="1"/>
  <c r="I419" i="1"/>
  <c r="I375" i="1"/>
  <c r="I467" i="1"/>
  <c r="I402" i="1"/>
  <c r="I374" i="1"/>
  <c r="I350" i="1"/>
  <c r="I476" i="1"/>
  <c r="I461" i="1"/>
  <c r="I413" i="1"/>
  <c r="I383" i="1"/>
  <c r="I363" i="1"/>
  <c r="I447" i="1"/>
  <c r="I420" i="1"/>
  <c r="I369" i="1"/>
  <c r="I346" i="1"/>
  <c r="I327" i="1"/>
  <c r="I279" i="1"/>
  <c r="I236" i="1"/>
  <c r="I205" i="1"/>
  <c r="I170" i="1"/>
  <c r="I131" i="1"/>
  <c r="I292" i="1"/>
  <c r="I266" i="1"/>
  <c r="I242" i="1"/>
  <c r="I202" i="1"/>
  <c r="I150" i="1"/>
  <c r="I319" i="1"/>
  <c r="I280" i="1"/>
  <c r="I253" i="1"/>
  <c r="I237" i="1"/>
  <c r="I206" i="1"/>
  <c r="I182" i="1"/>
  <c r="I163" i="1"/>
  <c r="I357" i="1"/>
  <c r="I307" i="1"/>
  <c r="I267" i="1"/>
  <c r="I231" i="1"/>
  <c r="I186" i="1"/>
  <c r="I135" i="1"/>
  <c r="I90" i="1"/>
  <c r="I51" i="1"/>
  <c r="I30" i="1"/>
  <c r="I139" i="1"/>
  <c r="I99" i="1"/>
  <c r="I75" i="1"/>
  <c r="I44" i="1"/>
  <c r="I24" i="1"/>
  <c r="I117" i="1"/>
  <c r="I82" i="1"/>
  <c r="I66" i="1"/>
  <c r="I43" i="1"/>
  <c r="I31" i="1"/>
  <c r="I22" i="1"/>
  <c r="I149" i="1"/>
  <c r="I138" i="1"/>
  <c r="I114" i="1"/>
  <c r="I103" i="1"/>
  <c r="I81" i="1"/>
  <c r="I39" i="1"/>
  <c r="I511" i="1"/>
  <c r="I509" i="1"/>
  <c r="I522" i="1"/>
  <c r="I499" i="1"/>
  <c r="I464" i="1"/>
  <c r="I435" i="1"/>
  <c r="I391" i="1"/>
  <c r="I372" i="1"/>
  <c r="I483" i="1"/>
  <c r="I454" i="1"/>
  <c r="I439" i="1"/>
  <c r="I416" i="1"/>
  <c r="I390" i="1"/>
  <c r="I371" i="1"/>
  <c r="I347" i="1"/>
  <c r="I441" i="1"/>
  <c r="I401" i="1"/>
  <c r="I380" i="1"/>
  <c r="I482" i="1"/>
  <c r="I444" i="1"/>
  <c r="I417" i="1"/>
  <c r="I385" i="1"/>
  <c r="I366" i="1"/>
  <c r="I404" i="1"/>
  <c r="I311" i="1"/>
  <c r="I233" i="1"/>
  <c r="I167" i="1"/>
  <c r="I324" i="1"/>
  <c r="I283" i="1"/>
  <c r="I260" i="1"/>
  <c r="I235" i="1"/>
  <c r="I193" i="1"/>
  <c r="I128" i="1"/>
  <c r="I312" i="1"/>
  <c r="I269" i="1"/>
  <c r="I228" i="1"/>
  <c r="I197" i="1"/>
  <c r="I175" i="1"/>
  <c r="I157" i="1"/>
  <c r="I300" i="1"/>
  <c r="I261" i="1"/>
  <c r="I216" i="1"/>
  <c r="I165" i="1"/>
  <c r="I133" i="1"/>
  <c r="I42" i="1"/>
  <c r="I25" i="1"/>
  <c r="I111" i="1"/>
  <c r="I95" i="1"/>
  <c r="I74" i="1"/>
  <c r="I250" i="1"/>
  <c r="I101" i="1"/>
  <c r="I29" i="1"/>
  <c r="I179" i="1"/>
  <c r="I145" i="1"/>
  <c r="I109" i="1"/>
  <c r="I93" i="1"/>
  <c r="I77" i="1"/>
  <c r="I61" i="1"/>
  <c r="I34" i="1"/>
  <c r="I84" i="1"/>
  <c r="I484" i="1"/>
  <c r="I501" i="1"/>
  <c r="I527" i="1"/>
  <c r="I475" i="1"/>
  <c r="I459" i="1"/>
  <c r="I409" i="1"/>
  <c r="I388" i="1"/>
  <c r="I365" i="1"/>
  <c r="I451" i="1"/>
  <c r="I434" i="1"/>
  <c r="I407" i="1"/>
  <c r="I387" i="1"/>
  <c r="I368" i="1"/>
  <c r="I472" i="1"/>
  <c r="I458" i="1"/>
  <c r="I437" i="1"/>
  <c r="I399" i="1"/>
  <c r="I370" i="1"/>
  <c r="I465" i="1"/>
  <c r="I436" i="1"/>
  <c r="I406" i="1"/>
  <c r="I382" i="1"/>
  <c r="I359" i="1"/>
  <c r="I342" i="1"/>
  <c r="I304" i="1"/>
  <c r="I263" i="1"/>
  <c r="I220" i="1"/>
  <c r="I189" i="1"/>
  <c r="I154" i="1"/>
  <c r="I354" i="1"/>
  <c r="I315" i="1"/>
  <c r="I276" i="1"/>
  <c r="I256" i="1"/>
  <c r="I224" i="1"/>
  <c r="I178" i="1"/>
  <c r="I456" i="1"/>
  <c r="I303" i="1"/>
  <c r="I244" i="1"/>
  <c r="I221" i="1"/>
  <c r="I190" i="1"/>
  <c r="I146" i="1"/>
  <c r="I335" i="1"/>
  <c r="I291" i="1"/>
  <c r="I239" i="1"/>
  <c r="I210" i="1"/>
  <c r="I151" i="1"/>
  <c r="I108" i="1"/>
  <c r="I76" i="1"/>
  <c r="I272" i="1"/>
  <c r="I121" i="1"/>
  <c r="I102" i="1"/>
  <c r="I89" i="1"/>
  <c r="I67" i="1"/>
  <c r="I35" i="1"/>
  <c r="I247" i="1"/>
  <c r="I92" i="1"/>
  <c r="I79" i="1"/>
  <c r="I37" i="1"/>
  <c r="I26" i="1"/>
  <c r="I166" i="1"/>
  <c r="I125" i="1"/>
  <c r="I91" i="1"/>
  <c r="I45" i="1"/>
  <c r="I33" i="1"/>
  <c r="I68" i="1"/>
  <c r="I48" i="1"/>
  <c r="I14" i="1"/>
  <c r="I120" i="1"/>
  <c r="I446" i="1"/>
  <c r="I60" i="1"/>
  <c r="I415" i="1"/>
  <c r="I397" i="1"/>
  <c r="I230" i="1"/>
  <c r="I426" i="1"/>
  <c r="I532" i="1"/>
  <c r="I181" i="1"/>
  <c r="I264" i="1"/>
  <c r="I516" i="1"/>
  <c r="I105" i="1"/>
  <c r="I38" i="1"/>
  <c r="I474" i="1"/>
  <c r="I83" i="1"/>
  <c r="I188" i="1"/>
  <c r="I393" i="1"/>
  <c r="I21" i="1"/>
  <c r="I211" i="1"/>
  <c r="I442" i="1"/>
  <c r="I78" i="1"/>
  <c r="I457" i="1"/>
  <c r="I271" i="1"/>
  <c r="I140" i="1"/>
  <c r="I174" i="1"/>
  <c r="I136" i="1"/>
  <c r="I339" i="1"/>
  <c r="I110" i="1"/>
  <c r="I449" i="1"/>
  <c r="I438" i="1"/>
  <c r="I463" i="1"/>
  <c r="I162" i="1"/>
  <c r="I466" i="1"/>
  <c r="I98" i="1"/>
  <c r="I257" i="1"/>
  <c r="I471" i="1"/>
  <c r="I249" i="1"/>
  <c r="I479" i="1"/>
  <c r="I422" i="1"/>
  <c r="I52" i="1"/>
  <c r="I331" i="1"/>
  <c r="I489" i="1"/>
  <c r="I113" i="1"/>
  <c r="I403" i="1"/>
  <c r="I500" i="1"/>
  <c r="I241" i="1"/>
  <c r="I408" i="1"/>
  <c r="I448" i="1"/>
  <c r="I130" i="1"/>
  <c r="I13" i="1"/>
  <c r="I180" i="1"/>
  <c r="I47" i="1"/>
  <c r="I392" i="1"/>
  <c r="I59" i="1"/>
  <c r="I473" i="1"/>
  <c r="I161" i="1"/>
  <c r="I478" i="1"/>
  <c r="I396" i="1"/>
  <c r="I112" i="1"/>
  <c r="I414" i="1"/>
  <c r="I270" i="1"/>
  <c r="I97" i="1"/>
  <c r="D36" i="4" l="1"/>
  <c r="D30" i="5"/>
  <c r="E15" i="5"/>
  <c r="C16" i="4" s="1"/>
  <c r="E23" i="5"/>
  <c r="C32" i="4" s="1"/>
  <c r="E28" i="5"/>
  <c r="C42" i="4" s="1"/>
  <c r="E20" i="5"/>
  <c r="C26" i="4" s="1"/>
  <c r="E21" i="5"/>
  <c r="C28" i="4" s="1"/>
  <c r="E25" i="5"/>
  <c r="C36" i="4" s="1"/>
  <c r="E17" i="5"/>
  <c r="C20" i="4" s="1"/>
  <c r="E22" i="5"/>
  <c r="C30" i="4" s="1"/>
  <c r="E29" i="5"/>
  <c r="C44" i="4" s="1"/>
  <c r="E26" i="5"/>
  <c r="C38" i="4" s="1"/>
  <c r="E18" i="5"/>
  <c r="C22" i="4" s="1"/>
  <c r="E27" i="5"/>
  <c r="C40" i="4" s="1"/>
  <c r="E19" i="5"/>
  <c r="C24" i="4" s="1"/>
  <c r="E24" i="5"/>
  <c r="C34" i="4" s="1"/>
  <c r="G10" i="2"/>
  <c r="B28" i="3"/>
  <c r="A27" i="3"/>
  <c r="B27" i="3" s="1"/>
  <c r="A26" i="3"/>
  <c r="B26" i="3" s="1"/>
  <c r="A25" i="3"/>
  <c r="B25" i="3" s="1"/>
  <c r="A24" i="3"/>
  <c r="B24" i="3" s="1"/>
  <c r="A23" i="3"/>
  <c r="B23" i="3" s="1"/>
  <c r="A22" i="3"/>
  <c r="B22" i="3" s="1"/>
  <c r="A21" i="3"/>
  <c r="B21" i="3" s="1"/>
  <c r="A20" i="3"/>
  <c r="B20" i="3" s="1"/>
  <c r="A19" i="3"/>
  <c r="B19" i="3" s="1"/>
  <c r="A18" i="3"/>
  <c r="B18" i="3" s="1"/>
  <c r="A17" i="3"/>
  <c r="B17" i="3" s="1"/>
  <c r="A16" i="3"/>
  <c r="B16" i="3" s="1"/>
  <c r="A15" i="3"/>
  <c r="B15" i="3" s="1"/>
  <c r="A14" i="3"/>
  <c r="B14" i="3" s="1"/>
  <c r="C47" i="4" l="1"/>
  <c r="G37" i="4"/>
  <c r="G47" i="4" s="1"/>
  <c r="P37" i="4"/>
  <c r="P47" i="4" s="1"/>
  <c r="T37" i="4"/>
  <c r="T47" i="4" s="1"/>
  <c r="H37" i="4"/>
  <c r="H47" i="4" s="1"/>
  <c r="L37" i="4"/>
  <c r="L47" i="4" s="1"/>
  <c r="Q37" i="4"/>
  <c r="Q47" i="4" s="1"/>
  <c r="U37" i="4"/>
  <c r="U47" i="4" s="1"/>
  <c r="E37" i="4"/>
  <c r="E47" i="4" s="1"/>
  <c r="O37" i="4"/>
  <c r="O47" i="4" s="1"/>
  <c r="M37" i="4"/>
  <c r="M47" i="4" s="1"/>
  <c r="V37" i="4"/>
  <c r="V47" i="4" s="1"/>
  <c r="I37" i="4"/>
  <c r="I47" i="4" s="1"/>
  <c r="F37" i="4"/>
  <c r="F47" i="4" s="1"/>
  <c r="J37" i="4"/>
  <c r="J47" i="4" s="1"/>
  <c r="N37" i="4"/>
  <c r="N47" i="4" s="1"/>
  <c r="R37" i="4"/>
  <c r="R47" i="4" s="1"/>
  <c r="S37" i="4"/>
  <c r="S47" i="4" s="1"/>
  <c r="K37" i="4"/>
  <c r="K47" i="4" s="1"/>
  <c r="D47" i="4"/>
  <c r="E30" i="5"/>
  <c r="C27" i="3"/>
  <c r="C23" i="3"/>
  <c r="D50" i="4" l="1"/>
  <c r="C50" i="4" s="1"/>
  <c r="E50" i="4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Q50" i="4" s="1"/>
  <c r="R50" i="4" s="1"/>
  <c r="S50" i="4" s="1"/>
  <c r="T50" i="4" s="1"/>
  <c r="U50" i="4" s="1"/>
  <c r="V50" i="4" s="1"/>
  <c r="C28" i="3"/>
  <c r="C15" i="3"/>
  <c r="C17" i="3"/>
  <c r="C26" i="3"/>
  <c r="C25" i="3"/>
  <c r="C24" i="3"/>
  <c r="C22" i="3"/>
  <c r="C21" i="3"/>
  <c r="C20" i="3"/>
  <c r="C19" i="3"/>
  <c r="C18" i="3"/>
  <c r="C16" i="3"/>
  <c r="C14" i="3" l="1"/>
  <c r="C29" i="3" s="1"/>
  <c r="D14" i="3" l="1"/>
  <c r="D18" i="3"/>
  <c r="D15" i="3"/>
  <c r="D22" i="3"/>
  <c r="D24" i="3"/>
  <c r="D23" i="3"/>
  <c r="D17" i="3"/>
  <c r="D28" i="3"/>
  <c r="D20" i="3"/>
  <c r="D25" i="3"/>
  <c r="D19" i="3"/>
  <c r="D27" i="3"/>
  <c r="D26" i="3"/>
  <c r="D16" i="3"/>
  <c r="D21" i="3"/>
  <c r="D29" i="3" l="1"/>
</calcChain>
</file>

<file path=xl/comments1.xml><?xml version="1.0" encoding="utf-8"?>
<comments xmlns="http://schemas.openxmlformats.org/spreadsheetml/2006/main">
  <authors>
    <author/>
  </authors>
  <commentList>
    <comment ref="D174" authorId="0">
      <text>
        <r>
          <rPr>
            <sz val="10"/>
            <color rgb="FF000000"/>
            <rFont val="Arial"/>
            <family val="2"/>
          </rPr>
          <t>======
ID#AAAAMkxJFWc
    (2021-06-22 16:52:44)
Laje - Cx. dágua</t>
        </r>
      </text>
    </comment>
    <comment ref="D339" authorId="0">
      <text>
        <r>
          <rPr>
            <sz val="10"/>
            <color rgb="FF000000"/>
            <rFont val="Arial"/>
            <family val="2"/>
          </rPr>
          <t>======
ID#AAAAMkxJFWk
Erica Sotto    (2021-06-22 16:52:44)
Construção - referência EMIC
Elétrica UPA</t>
        </r>
      </text>
    </comment>
  </commentList>
</comments>
</file>

<file path=xl/sharedStrings.xml><?xml version="1.0" encoding="utf-8"?>
<sst xmlns="http://schemas.openxmlformats.org/spreadsheetml/2006/main" count="2707" uniqueCount="1504">
  <si>
    <t xml:space="preserve">OBRA: </t>
  </si>
  <si>
    <t xml:space="preserve">Tipo de Intervenção: </t>
  </si>
  <si>
    <t>Endereço :</t>
  </si>
  <si>
    <t>Investimento:</t>
  </si>
  <si>
    <t>TAB.  REF.:</t>
  </si>
  <si>
    <t>Item</t>
  </si>
  <si>
    <t>Código</t>
  </si>
  <si>
    <t>Ref.</t>
  </si>
  <si>
    <t>Descrição dos Serviços</t>
  </si>
  <si>
    <t>Un.</t>
  </si>
  <si>
    <t>Qtd.</t>
  </si>
  <si>
    <t xml:space="preserve">% </t>
  </si>
  <si>
    <t>ADMINISTRAÇÃO LOCAL E INSTALAÇÕES DE CANTEIRO</t>
  </si>
  <si>
    <t>01.01</t>
  </si>
  <si>
    <t>ADMINISTRAÇÃO LOCAL</t>
  </si>
  <si>
    <t>01.01.01</t>
  </si>
  <si>
    <t>Composição 1</t>
  </si>
  <si>
    <t xml:space="preserve"> </t>
  </si>
  <si>
    <t>01.02</t>
  </si>
  <si>
    <t>SERVIÇOS TÉCNICOS</t>
  </si>
  <si>
    <t>01.02.01</t>
  </si>
  <si>
    <t>Topografo Com Encargos Complementares</t>
  </si>
  <si>
    <t>h</t>
  </si>
  <si>
    <t>01.02.02</t>
  </si>
  <si>
    <t>Serviços Técnicos Especializados Para Acompanhamento De Execução De Fundações Profundas E Estruturas De Contenção</t>
  </si>
  <si>
    <t>01.02.04</t>
  </si>
  <si>
    <t>01.17.031</t>
  </si>
  <si>
    <t>Projeto Executivo De Arquitetura Em Formato A1</t>
  </si>
  <si>
    <t>un</t>
  </si>
  <si>
    <t>01.02.05</t>
  </si>
  <si>
    <t>01.17.051</t>
  </si>
  <si>
    <t>Projeto Executivo De Estrutura Em Formato A1</t>
  </si>
  <si>
    <t>01.02.06</t>
  </si>
  <si>
    <t>Projeto Executivo De Estrutura Em Formato A1 (Fundação)</t>
  </si>
  <si>
    <t>01.02.07</t>
  </si>
  <si>
    <t>01.17.071</t>
  </si>
  <si>
    <t>Projeto Executivo De Instalações Hidráulicas Em Formato A1</t>
  </si>
  <si>
    <t>01.02.08</t>
  </si>
  <si>
    <t>01.17.111</t>
  </si>
  <si>
    <t>Projeto Executivo De Instalações Elétricas Em Formato A1</t>
  </si>
  <si>
    <t>01.02.09</t>
  </si>
  <si>
    <t>Projeto Executivo De Instalações Elétricas Em Formato A1 - Rede de Dados</t>
  </si>
  <si>
    <t>01.02.10</t>
  </si>
  <si>
    <t>01.02.11</t>
  </si>
  <si>
    <t>01.02.12</t>
  </si>
  <si>
    <t>Projeto Executivo De Estrutura Em Formato A1 - Estrutura Metálica</t>
  </si>
  <si>
    <t>01.02.13</t>
  </si>
  <si>
    <t>Projeto Executivo De Instalações Hidráulicas Em Formato A1 - Aquecimento Solar</t>
  </si>
  <si>
    <t>Projeto Executivo De Instalações Hidráulicas Em Formato A1 - Drenagem</t>
  </si>
  <si>
    <t>Projeto Executivo De Arquitetura Em Formato A1 - Caixilhos, Pele de Vidro e ACM</t>
  </si>
  <si>
    <t>01.02.16</t>
  </si>
  <si>
    <t>01.03</t>
  </si>
  <si>
    <t>INSTALAÇÕES DE CANTEIRO</t>
  </si>
  <si>
    <t>01.03.01</t>
  </si>
  <si>
    <t>16.06.051</t>
  </si>
  <si>
    <t>Canteiro De Obras - Larg 3.30M</t>
  </si>
  <si>
    <t>m2</t>
  </si>
  <si>
    <t>01.03.02</t>
  </si>
  <si>
    <t>16.06.047</t>
  </si>
  <si>
    <t xml:space="preserve">Locação Mensal De Container 4,00M Com 2 Vasos Sanitarios, 1 Lavabo, 1 Mictório E 4 Pontos Chuv.  </t>
  </si>
  <si>
    <t>01.03.03</t>
  </si>
  <si>
    <t>16.06.046</t>
  </si>
  <si>
    <t>01.03.04</t>
  </si>
  <si>
    <t>Composição 2</t>
  </si>
  <si>
    <t>Ligação Provisória De Água Para Obra E Instalação Sanitária Provisória, Pequenas Obras - Inst. Mínima</t>
  </si>
  <si>
    <t>UN</t>
  </si>
  <si>
    <t>01.03.05</t>
  </si>
  <si>
    <t>Composição 3</t>
  </si>
  <si>
    <t xml:space="preserve">Instalação / Ligação Provisória Elétrica Baixa Tensão P/ Canteiro De Obra, M3 Chave 100A, Carga 3Kwh, 20Cv Excl Forn. Medidor. </t>
  </si>
  <si>
    <t>01.03.06</t>
  </si>
  <si>
    <t>16.06.078</t>
  </si>
  <si>
    <t xml:space="preserve">Fornecimento E Instalaçao De Placa De Identificaçao De Obra   Incluso Suporte Estrutura De Madeira. 
 </t>
  </si>
  <si>
    <t>01.03.07</t>
  </si>
  <si>
    <t>16.06.059</t>
  </si>
  <si>
    <t>Tapume H=225Cm Engastado No Terreno E Pintura Latex Face Externa Co Logotipo</t>
  </si>
  <si>
    <t>m</t>
  </si>
  <si>
    <t>01.03.08</t>
  </si>
  <si>
    <t>01.10.001</t>
  </si>
  <si>
    <t>Gabarito De Madeira Esquadrado E Nivelado Para Locação De Obra</t>
  </si>
  <si>
    <t>MOVIMENTAÇÃO DE TERRA</t>
  </si>
  <si>
    <t>02.01</t>
  </si>
  <si>
    <t>02.01.01</t>
  </si>
  <si>
    <t>01.03.002</t>
  </si>
  <si>
    <t>Corte Com Retirada Por Caminhao Nos Primeiros 100 M</t>
  </si>
  <si>
    <t>m3</t>
  </si>
  <si>
    <t>02.01.02</t>
  </si>
  <si>
    <t>01.03.005</t>
  </si>
  <si>
    <t>Transporte Por Caminhao</t>
  </si>
  <si>
    <t>m3xkm</t>
  </si>
  <si>
    <t>05.09.007</t>
  </si>
  <si>
    <t>Taxa De Destinação De Resíduo Sólido Em Aterro, Tipo Solo/Terra</t>
  </si>
  <si>
    <t>02.02</t>
  </si>
  <si>
    <t>02.02.01</t>
  </si>
  <si>
    <t>02.01.001</t>
  </si>
  <si>
    <t>Escavacao Manual - Profundidade Ate 1.80 M</t>
  </si>
  <si>
    <t>02.02.02</t>
  </si>
  <si>
    <t>02.01.010</t>
  </si>
  <si>
    <t>Apiloamento Para Simples Regularizacao</t>
  </si>
  <si>
    <t>02.02.03</t>
  </si>
  <si>
    <t>02.01.015</t>
  </si>
  <si>
    <t>Lastro De Concreto - 5 Cm</t>
  </si>
  <si>
    <t>02.02.04</t>
  </si>
  <si>
    <t>02.01.025</t>
  </si>
  <si>
    <t>Reaterro Interno Apiloado</t>
  </si>
  <si>
    <t>02.02.05</t>
  </si>
  <si>
    <t>01.02.004</t>
  </si>
  <si>
    <t xml:space="preserve">Transporte Por Caminhao                                             </t>
  </si>
  <si>
    <t>02.02.06</t>
  </si>
  <si>
    <t>03.01</t>
  </si>
  <si>
    <t>PISCINA</t>
  </si>
  <si>
    <t>03.01.01</t>
  </si>
  <si>
    <t>13.02.009</t>
  </si>
  <si>
    <t>Piso De Concreto Camurcado-Fundacao Direta Fck-25 Mpa</t>
  </si>
  <si>
    <t>03.01.02</t>
  </si>
  <si>
    <t>02.03.001</t>
  </si>
  <si>
    <t>Forma De Madeira Macica</t>
  </si>
  <si>
    <t>03.01.03</t>
  </si>
  <si>
    <t>02.04.002</t>
  </si>
  <si>
    <t>Aco Ca 50 (A Ou B) Fyk= 500 M Pa</t>
  </si>
  <si>
    <t>kg</t>
  </si>
  <si>
    <t>03.01.04</t>
  </si>
  <si>
    <t>02.05.029</t>
  </si>
  <si>
    <t>Concreto Dosado, Bombeado E Lancado Fck=30Mpa</t>
  </si>
  <si>
    <t>03.01.06</t>
  </si>
  <si>
    <t>03.01.07</t>
  </si>
  <si>
    <t>11.02.066</t>
  </si>
  <si>
    <t>Regularizacao De Superficie P/ Preparo Imperm 1:3 E=2,5Cm</t>
  </si>
  <si>
    <t>01.06.005</t>
  </si>
  <si>
    <t>06.03.001</t>
  </si>
  <si>
    <t>Ti-01 Tampa De Inspecao - Aco</t>
  </si>
  <si>
    <t>13.01.006</t>
  </si>
  <si>
    <t>Lastro De Pedra Britada - 5Cm</t>
  </si>
  <si>
    <t>03.02</t>
  </si>
  <si>
    <t>FUNDAÇÃO PROFUNDA</t>
  </si>
  <si>
    <t>03.02.01</t>
  </si>
  <si>
    <t>02.02.073</t>
  </si>
  <si>
    <t>Estaca Tipo Helice Dn 40Cm</t>
  </si>
  <si>
    <t>03.02.04</t>
  </si>
  <si>
    <t>02.02.094</t>
  </si>
  <si>
    <t>Taxa De Mobilizacao De Equipamento Para Estaca Tipo Helice</t>
  </si>
  <si>
    <t>03.02.05</t>
  </si>
  <si>
    <t>03.02.06</t>
  </si>
  <si>
    <t>02.05.028</t>
  </si>
  <si>
    <t>03.02.07</t>
  </si>
  <si>
    <t>03.02.08</t>
  </si>
  <si>
    <t>03.02.09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</si>
  <si>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</si>
  <si>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</si>
  <si>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Arrasamento Mecanico De Estaca De Concreto Armado, Diametros De Até 40 Cm. Af_11/2016</t>
  </si>
  <si>
    <t>03.03</t>
  </si>
  <si>
    <t>03.03.01</t>
  </si>
  <si>
    <t>03.03.02</t>
  </si>
  <si>
    <t>03.03.03</t>
  </si>
  <si>
    <t>03.04</t>
  </si>
  <si>
    <t>ESTRUTURA PRÉ-MOLDADA</t>
  </si>
  <si>
    <t>03.04.01</t>
  </si>
  <si>
    <t>03.03.098</t>
  </si>
  <si>
    <t>Fornecimento E Montagem De Estrutura Pre-Moldada De Concreto</t>
  </si>
  <si>
    <t>03.04.02</t>
  </si>
  <si>
    <t>03.03.036</t>
  </si>
  <si>
    <t>Laje Pre-Fabricada Painel Alveolar Concreto Protendido H15-300Kgf/M2</t>
  </si>
  <si>
    <t>03.04.03</t>
  </si>
  <si>
    <t>03.03.037</t>
  </si>
  <si>
    <t>Laje Pre-Fabricada Painel Alveolar Concreto Protendido H15-500Kgf/M2</t>
  </si>
  <si>
    <t>03.04.04</t>
  </si>
  <si>
    <t>03.03.038</t>
  </si>
  <si>
    <t>Laje Pre-Fabricada Painel Alveolar Concreto Protendido H20-300Kgf/M2</t>
  </si>
  <si>
    <t>03.04.05</t>
  </si>
  <si>
    <t>03.03.039</t>
  </si>
  <si>
    <t>Laje Pre-Fabricada Painel Alveolar Concreto Protendido H20-500Kgf/M2</t>
  </si>
  <si>
    <t>03.04.06</t>
  </si>
  <si>
    <t>03.04.07</t>
  </si>
  <si>
    <t>16.80.017</t>
  </si>
  <si>
    <t>Tela Q-138 E Espaçador Treliçado P/Piso De Concreto</t>
  </si>
  <si>
    <t>03.04.08</t>
  </si>
  <si>
    <t>03.02.002</t>
  </si>
  <si>
    <t>03.04.09</t>
  </si>
  <si>
    <t>03.04.10</t>
  </si>
  <si>
    <t>03.04.11</t>
  </si>
  <si>
    <t>08.14.062</t>
  </si>
  <si>
    <t>Aneis Pre-Moldados Em Concreto Armado P/ Reservatorio D'Agua D=3,00M</t>
  </si>
  <si>
    <t>ALVENARIA E OUTROS ELEMENTOS DIVISÓRIOS</t>
  </si>
  <si>
    <t>04.01</t>
  </si>
  <si>
    <t>04.01.01</t>
  </si>
  <si>
    <t>04.01.033</t>
  </si>
  <si>
    <t>Alvenaria De Bloco De Concreto 14X19X39 Cm Classe C</t>
  </si>
  <si>
    <t>04.01.02</t>
  </si>
  <si>
    <t>04.01.058</t>
  </si>
  <si>
    <t>Verga/Cinta Em Bloco De Concreto Canaleta - 14 Cm</t>
  </si>
  <si>
    <t>04.01.03</t>
  </si>
  <si>
    <t>02.06.021</t>
  </si>
  <si>
    <t>Alvenaria Embasamento Bloco Concreto Estrutural 19X19X39Cm Classe A</t>
  </si>
  <si>
    <t>04.01.04</t>
  </si>
  <si>
    <t>02.07.002</t>
  </si>
  <si>
    <t>Imperm Resp Alv Embas C/ Cim-Areia 1-3 Hidrofugo/Tinta Betuminosa</t>
  </si>
  <si>
    <t>04.02</t>
  </si>
  <si>
    <t>PLACAS DIVISÓRIAS</t>
  </si>
  <si>
    <t>04.02.01</t>
  </si>
  <si>
    <t>14.30.010</t>
  </si>
  <si>
    <t>Divisória Em Placas De Granito Com Espessura De 3 Cm - Lateral Aberta</t>
  </si>
  <si>
    <t>04.02.02</t>
  </si>
  <si>
    <t>Divisória Em Placas De Granito Com Espessura De 3 Cm - Lateral Fechada</t>
  </si>
  <si>
    <t>04.02.03</t>
  </si>
  <si>
    <t>Divisória Em Placas De Granito Com Espessura De 3 Cm - Frontal</t>
  </si>
  <si>
    <t>04.02.04</t>
  </si>
  <si>
    <t>Divisória Em Placas De Granito Com Espessura De 3 Cm - Anteparo</t>
  </si>
  <si>
    <t>04.03</t>
  </si>
  <si>
    <t>FIXAÇÃO</t>
  </si>
  <si>
    <t>04.03.01</t>
  </si>
  <si>
    <t>12.02.003</t>
  </si>
  <si>
    <t>Chapisco Rolado Para Superficies Lisas</t>
  </si>
  <si>
    <t>ELEMENTOS DE MADEIRA / COMPONENTES ESPECIAIS</t>
  </si>
  <si>
    <t>05.01</t>
  </si>
  <si>
    <t>PORTAS / BATENTES / FERRAGENS</t>
  </si>
  <si>
    <t>05.01.01</t>
  </si>
  <si>
    <t>05.01.005</t>
  </si>
  <si>
    <t>Pm-05 Porta De Madeira Sarrafeada P/ Pint. Bat. Madeira L=92Cm</t>
  </si>
  <si>
    <t>05.01.02</t>
  </si>
  <si>
    <t>05.01.069</t>
  </si>
  <si>
    <t>Pm-82 Porta De Correr Acessivel Sarraf.Maciça P/Pintura(L=111Cm)</t>
  </si>
  <si>
    <t>05.01.03</t>
  </si>
  <si>
    <t>05.01.029</t>
  </si>
  <si>
    <t>Pm-74 Porta Sarrafeado Maciço P/Boxes L=62Cm-Completa</t>
  </si>
  <si>
    <t>05.02</t>
  </si>
  <si>
    <t>QUADROS</t>
  </si>
  <si>
    <t>05.02.01</t>
  </si>
  <si>
    <t>05.80.042</t>
  </si>
  <si>
    <t>Lousa Quadriculada L=4.61M Mod. Lg-01</t>
  </si>
  <si>
    <t>05.03</t>
  </si>
  <si>
    <t>OUTROS COMPONENTES PADRONIZADOS</t>
  </si>
  <si>
    <t>05.03.01</t>
  </si>
  <si>
    <t>05.05.040</t>
  </si>
  <si>
    <t>Bs-05 Bancada Para Cozinha - Granito Polido 20Mm</t>
  </si>
  <si>
    <t>05.03.02</t>
  </si>
  <si>
    <t>05.05.085</t>
  </si>
  <si>
    <t>Ba-12 Balcão De Atendimento De Granito (210X60Cm)</t>
  </si>
  <si>
    <t>05.03.03</t>
  </si>
  <si>
    <t>05.05.086</t>
  </si>
  <si>
    <t>Ba-13 Balcao Atendimento - Granito</t>
  </si>
  <si>
    <t>05.03.04</t>
  </si>
  <si>
    <t>05.05.064</t>
  </si>
  <si>
    <t>Pr-08 Prateleira De Granito</t>
  </si>
  <si>
    <t>05.03.05</t>
  </si>
  <si>
    <t>05.05.067</t>
  </si>
  <si>
    <t>Pr-03 Prateleira De Granilite - L=30Cm</t>
  </si>
  <si>
    <t>05.03.06</t>
  </si>
  <si>
    <t>05.05.075</t>
  </si>
  <si>
    <t>Pr-09 Prateleira Em Granilite - L=55Cm</t>
  </si>
  <si>
    <t>05.03.07</t>
  </si>
  <si>
    <t>08.16.073</t>
  </si>
  <si>
    <t>Bc-23 Banco De Granito 2Cm Com Borda Arredondada Para Vestiário</t>
  </si>
  <si>
    <t>05.03.08</t>
  </si>
  <si>
    <t>05.05.078</t>
  </si>
  <si>
    <t>Gs-03 Guiche De Secretaria/Janela De 2 Folhas</t>
  </si>
  <si>
    <t>05.03.09</t>
  </si>
  <si>
    <t>24.02.450</t>
  </si>
  <si>
    <t>Grade De Proteção Para Caixilhos</t>
  </si>
  <si>
    <t>ELEMENTOS METÁLICOS / COMPONENTES ESPECIAIS</t>
  </si>
  <si>
    <t>06.01</t>
  </si>
  <si>
    <t>ESQUADRIAS METÁLICAS</t>
  </si>
  <si>
    <t>06.01.01</t>
  </si>
  <si>
    <t>06.01.064</t>
  </si>
  <si>
    <t>Ea-15 Janela De Aluminio - 1,80 X 0,60 M</t>
  </si>
  <si>
    <t>06.01.02</t>
  </si>
  <si>
    <t>06.01.062</t>
  </si>
  <si>
    <t>Ea-13 Janela De Aluminio - 1,80 X 1,50 M</t>
  </si>
  <si>
    <t>06.01.03</t>
  </si>
  <si>
    <t>06.01.067</t>
  </si>
  <si>
    <t>Ea-18 Janela De Aluminio (Ventilacao Cruzada) L= 180 Cm</t>
  </si>
  <si>
    <t>06.01.04</t>
  </si>
  <si>
    <t>25.01.470</t>
  </si>
  <si>
    <t>Caixilho Fixo Tipo Veneziana Em Alumínio Anodizado, Sob Medida - Branco</t>
  </si>
  <si>
    <t>06.02</t>
  </si>
  <si>
    <t>PORTAS</t>
  </si>
  <si>
    <t>06.02.01</t>
  </si>
  <si>
    <t>06.02.049</t>
  </si>
  <si>
    <t>Pf-30 Porta Em Chapa De Aço C/Vent.Perm (L=140Cm)</t>
  </si>
  <si>
    <t>06.02.02</t>
  </si>
  <si>
    <t>06.02.017</t>
  </si>
  <si>
    <t>Pf-17 Porta Em Chapa De Ferro L=102Cm</t>
  </si>
  <si>
    <t>06.02.03</t>
  </si>
  <si>
    <t>06.02.001</t>
  </si>
  <si>
    <t>Pc-01 Porta Corta-Fogo P90 L=90Cm Completa</t>
  </si>
  <si>
    <t>06.03</t>
  </si>
  <si>
    <t xml:space="preserve">OUTROS ELEMENTOS METÁLICOS </t>
  </si>
  <si>
    <t>06.03.01</t>
  </si>
  <si>
    <t>06.03.018</t>
  </si>
  <si>
    <t>Tp-03 Tela De Proteção Arame Galvanizado Ondulado  - Requadro De Ferro</t>
  </si>
  <si>
    <t>06.03.02</t>
  </si>
  <si>
    <t>06.03.024</t>
  </si>
  <si>
    <t>Tp-12 Tela De Protecao Removivel</t>
  </si>
  <si>
    <t>06.03.03</t>
  </si>
  <si>
    <t>06.03.032</t>
  </si>
  <si>
    <t>Gr-01 Grade De Protecao Ferro Chato 1" X 1/4" Malha 15Cm X15Cm</t>
  </si>
  <si>
    <t>06.03.04</t>
  </si>
  <si>
    <t>06.03.035</t>
  </si>
  <si>
    <t>Gr-02 Grade De Protecao / Guiche (122X105 Cm) Ferro Chato 1/2" X 1/8"</t>
  </si>
  <si>
    <t>06.03.05</t>
  </si>
  <si>
    <t>16.05.043</t>
  </si>
  <si>
    <t>Tc-06 Tampa Em Grelha De Ferro Galvanizado P/ Canaleta (20Cm)</t>
  </si>
  <si>
    <t>06.03.06</t>
  </si>
  <si>
    <t>06.03.062</t>
  </si>
  <si>
    <t>Co-28 Corrimão Duplo Com Montante Vertical Aço Inox Fornecido E Instalado</t>
  </si>
  <si>
    <t>06.03.07</t>
  </si>
  <si>
    <t>06.03.100</t>
  </si>
  <si>
    <t>Co-34 Corrimão Duplo Aço Galvanizado Com Pintura Esmalte.</t>
  </si>
  <si>
    <t>06.03.08</t>
  </si>
  <si>
    <t>06.03.102</t>
  </si>
  <si>
    <t>Co-36 Corrimão Duplo Intermediário Aço Galvanizado Com Pintura Esmalte</t>
  </si>
  <si>
    <t>06.03.09</t>
  </si>
  <si>
    <t>06.03.103</t>
  </si>
  <si>
    <t>Co-37 Corrimão Simples Aço Galvanizado Com Pintura Esmalte</t>
  </si>
  <si>
    <t>06.03.10</t>
  </si>
  <si>
    <t>06.03.107</t>
  </si>
  <si>
    <t>Co-41 Guarda-Corpo Com Chapa Perfurada H=110Cm  Aço Galvanizado Com Pintura Esmalte</t>
  </si>
  <si>
    <t>06.03.11</t>
  </si>
  <si>
    <t>06.03.108</t>
  </si>
  <si>
    <t>Co-42 Guarda-Corpo Com Chapa Perfurada H=130Cm Aço Galvanizado Com Pintura Esmalte</t>
  </si>
  <si>
    <t>06.03.12</t>
  </si>
  <si>
    <t>07.02.016</t>
  </si>
  <si>
    <t xml:space="preserve">Fornecimento E Montagem De Estrutura Metalica Com Aço Resistente A Corrosao (Astm A709/A588) 
 </t>
  </si>
  <si>
    <t>06.03.13</t>
  </si>
  <si>
    <t>07.05.008</t>
  </si>
  <si>
    <t>Fechamento Telha Perf Galvalume / Aco Galv Trapez H=35Mm E=0,65Mm Pint Po 2 Faces  Ø Furo Ate 3,17Mm Area Perfurada Até 40%</t>
  </si>
  <si>
    <t>06.03.14</t>
  </si>
  <si>
    <t>06.03.15</t>
  </si>
  <si>
    <t>15.01.004</t>
  </si>
  <si>
    <t>Esmalte Em Estrutura Metalica</t>
  </si>
  <si>
    <t>06.03.16</t>
  </si>
  <si>
    <t>22.06.240</t>
  </si>
  <si>
    <t>Brise Metálico Fixo Em Chapa Lisa Aluzinc Pré-Pintada, Formato Ogiva, Lâmina Frontal De 200 Mm</t>
  </si>
  <si>
    <t>06.04</t>
  </si>
  <si>
    <t>VIDROS</t>
  </si>
  <si>
    <t>06.04.01</t>
  </si>
  <si>
    <t>14.02.001</t>
  </si>
  <si>
    <t>Ep-01 Espelho</t>
  </si>
  <si>
    <t>06.04.02</t>
  </si>
  <si>
    <t>14.80.001</t>
  </si>
  <si>
    <t xml:space="preserve">Espelho De Cristal 6Mm Lapidado Inclusive Fixação Com Cola Adesiva.   
 </t>
  </si>
  <si>
    <t>COBERTURA E IMPERMEABILIZAÇÃO</t>
  </si>
  <si>
    <t>07.01</t>
  </si>
  <si>
    <t>ESTRUTURA DE COBERTURA METÁLICA</t>
  </si>
  <si>
    <t>07.01.01</t>
  </si>
  <si>
    <t>07.01.02</t>
  </si>
  <si>
    <t>07.01.03</t>
  </si>
  <si>
    <t>08.12.042</t>
  </si>
  <si>
    <t>Rufo Em Chapa Galvanizada N 26 - Corte 1,00 M</t>
  </si>
  <si>
    <t>07.01.04</t>
  </si>
  <si>
    <t>07.03.135</t>
  </si>
  <si>
    <t>Telha Galvalume / Aco Galv Sanduiche  E=30Mm (Pur) / (Pir)  Trapez H=40Mm Nas Duas Faces  E= 0,50Mm Com Pint Faces Aparentes.</t>
  </si>
  <si>
    <t>07.01.05</t>
  </si>
  <si>
    <t>Telhas Em Policarbonato Alveolar 6Mm Com Estrutura Metálica Galvanizada Instalada</t>
  </si>
  <si>
    <t>07.01.07</t>
  </si>
  <si>
    <t>07.01.08</t>
  </si>
  <si>
    <t>08.12.016</t>
  </si>
  <si>
    <t>Calha Ou Agua Furtada Em Chapa Galv. N 24 - Corte 0,50M</t>
  </si>
  <si>
    <t>07.01.09</t>
  </si>
  <si>
    <t>15.03.060</t>
  </si>
  <si>
    <t>Face Externa De Calhas/Condutores Com Tinta Sintetica (Esmalte)</t>
  </si>
  <si>
    <t>07.01.10</t>
  </si>
  <si>
    <t>15.03.061</t>
  </si>
  <si>
    <t>Face Interna De Calhas Com Tinta Betuminosa</t>
  </si>
  <si>
    <t>07.01.11</t>
  </si>
  <si>
    <t>15.03.062</t>
  </si>
  <si>
    <t>Face Aparente De Rufos/Rincoes Com Tinta Betuminosa</t>
  </si>
  <si>
    <t>07.04.037</t>
  </si>
  <si>
    <t>Cumeeira Aco Galv Pint Po/Coil-Coating Perfil Trapez H=100Mm  E=0,65Mm</t>
  </si>
  <si>
    <t>07.02</t>
  </si>
  <si>
    <t>07.02.01</t>
  </si>
  <si>
    <t>11.02.027</t>
  </si>
  <si>
    <t>07.02.03</t>
  </si>
  <si>
    <t>11.02.024</t>
  </si>
  <si>
    <t>Impermeabilizacao Com Manta Asfaltica Pre Fabricada 4Mm</t>
  </si>
  <si>
    <t>07.02.04</t>
  </si>
  <si>
    <t>07.02.05</t>
  </si>
  <si>
    <t>11.02.067</t>
  </si>
  <si>
    <t xml:space="preserve">Argamassa Para Proteçao Mecanica Sobre Superficie Impermeabilizada Traço 1:4  Espessura 3Cm  
 </t>
  </si>
  <si>
    <t>11.03.007</t>
  </si>
  <si>
    <t xml:space="preserve">Impermeabil Reserv.Enterrado Com Argamassa Polimerica Semiflexivel Com Aplicação 4 Demãos 
 </t>
  </si>
  <si>
    <t>INSTALAÇÃO HIDRÁULICA</t>
  </si>
  <si>
    <t>08.01</t>
  </si>
  <si>
    <t>SERVIÇOS EM ABRIGO E REDE DE GÁS</t>
  </si>
  <si>
    <t>08.01.01</t>
  </si>
  <si>
    <t>08.02.003</t>
  </si>
  <si>
    <t>Ag-06 Abrigo Para Gas Com 6 Cilindros De 45 Kg</t>
  </si>
  <si>
    <t>08.01.02</t>
  </si>
  <si>
    <t>08.02.016</t>
  </si>
  <si>
    <t>Protecao Anticorrosiva Para Ramais Sob A Terra</t>
  </si>
  <si>
    <t>08.01.03</t>
  </si>
  <si>
    <t>08.02.017</t>
  </si>
  <si>
    <t>Protecao Mecanica Para Ramais Sob Aterra</t>
  </si>
  <si>
    <t>08.01.04</t>
  </si>
  <si>
    <t>08.02.061</t>
  </si>
  <si>
    <t>Tubo De Cobre P/ Gas Classe A S/Cost Dn=3/4 (22) Solda Foscoper</t>
  </si>
  <si>
    <t>08.01.05</t>
  </si>
  <si>
    <t>08.02.021</t>
  </si>
  <si>
    <t>Vg-01 Valvula E Regulador De Pressao De Gas</t>
  </si>
  <si>
    <t>08.80.040</t>
  </si>
  <si>
    <t>Laudo Com Teste De Estanqueidade Em Instal.De  Redes De Distrib.De Gás Combust.Nbr 15526/07</t>
  </si>
  <si>
    <t>08.02</t>
  </si>
  <si>
    <t>SERVIÇOS EM REDE DE ÁGUA FRIA</t>
  </si>
  <si>
    <t>08.02.01</t>
  </si>
  <si>
    <t>08.01.005</t>
  </si>
  <si>
    <t>Ac-08 Abrigo E Cavalete De 2" Completo 245X110X40Cm</t>
  </si>
  <si>
    <t>08.02.02</t>
  </si>
  <si>
    <t>08.03.016</t>
  </si>
  <si>
    <t>Tubo Pvc Rígido Junta Soldável De 25 Incl Conexões</t>
  </si>
  <si>
    <t>08.02.03</t>
  </si>
  <si>
    <t>08.03.017</t>
  </si>
  <si>
    <t>Tubo Pvc Rígido Junta Soldável De 32 Incl Conexões</t>
  </si>
  <si>
    <t>08.02.04</t>
  </si>
  <si>
    <t>08.03.018</t>
  </si>
  <si>
    <t>Tubo Pvc Rígido Junta Soldável De 40 Incl Conexões</t>
  </si>
  <si>
    <t>08.02.05</t>
  </si>
  <si>
    <t>08.03.019</t>
  </si>
  <si>
    <t>Tubo Pvc Rígido Junta Soldável De 50 Incl Conexões</t>
  </si>
  <si>
    <t>08.02.06</t>
  </si>
  <si>
    <t>Tubo Pvc Rígido Junta Soldável De 60 Incl Conexões</t>
  </si>
  <si>
    <t>08.02.07</t>
  </si>
  <si>
    <t>08.03.022</t>
  </si>
  <si>
    <t>Tubo Pvc Rígido Junta Soldável De 85 Incl Conexões</t>
  </si>
  <si>
    <t>08.02.08</t>
  </si>
  <si>
    <t>08.03.023</t>
  </si>
  <si>
    <t>Tubo Pvc Rígido Junta Soldável De 110 Incl Conexões</t>
  </si>
  <si>
    <t>08.02.09</t>
  </si>
  <si>
    <t>08.04.004</t>
  </si>
  <si>
    <t>Registro De Gaveta Bruto Dn 32Mm (1 1/4")</t>
  </si>
  <si>
    <t>08.02.10</t>
  </si>
  <si>
    <t>08.04.006</t>
  </si>
  <si>
    <t>Registro De Gaveta Bruto Dn 50Mm (2")</t>
  </si>
  <si>
    <t>08.02.11</t>
  </si>
  <si>
    <t>08.04.009</t>
  </si>
  <si>
    <t>Registro De Gaveta Bruto Dn 100Mm (4")</t>
  </si>
  <si>
    <t>08.02.12</t>
  </si>
  <si>
    <t>08.04.022</t>
  </si>
  <si>
    <t>Registro De Gaveta Com Canopla Cromada Dn 20Mm (3/4")</t>
  </si>
  <si>
    <t>08.02.13</t>
  </si>
  <si>
    <t>08.04.023</t>
  </si>
  <si>
    <t>Registro De Gaveta Com Canopla Cromada Dn 25Mm (1")</t>
  </si>
  <si>
    <t>08.02.14</t>
  </si>
  <si>
    <t>08.04.032</t>
  </si>
  <si>
    <t>Registro De Pressao C/ Canopla Cromada Dn 20Mm (3/4")</t>
  </si>
  <si>
    <t>08.02.15</t>
  </si>
  <si>
    <t>08.04.044</t>
  </si>
  <si>
    <t>Valvula De Descarga C/ Reg Incorp Dn=40Mm(1 1/2) Acab Antivandalismo</t>
  </si>
  <si>
    <t>08.02.16</t>
  </si>
  <si>
    <t>08.08.076</t>
  </si>
  <si>
    <t>Conj Motor-Bomba (Centrifuga) 4 Hp (31200 L/H - 20 Mca)</t>
  </si>
  <si>
    <t>08.02.17</t>
  </si>
  <si>
    <t>08.14.017</t>
  </si>
  <si>
    <t>Valvula De Retencao Horizontal De Bronze De 1.1/4"</t>
  </si>
  <si>
    <t>08.02.18</t>
  </si>
  <si>
    <t>08.14.037</t>
  </si>
  <si>
    <t>Valvula De Retencao De Pe Com Crivo De Bronze De 1.1/2"</t>
  </si>
  <si>
    <t>08.02.19</t>
  </si>
  <si>
    <t>08.14.046</t>
  </si>
  <si>
    <t>Torneira De Boia Em Latao (Boia Plast) Dn 25Mm (1")</t>
  </si>
  <si>
    <t>08.02.20</t>
  </si>
  <si>
    <t>08.14.049</t>
  </si>
  <si>
    <t>Torneira De Boia Em Latao (Boia Plast) Dn50Mm (2")</t>
  </si>
  <si>
    <t>08.02.21</t>
  </si>
  <si>
    <t>08.17.056</t>
  </si>
  <si>
    <t>Filtro Pressao Cuno (Aqualar)C/Elem Filtrante Carvao E Cel 360/L/H</t>
  </si>
  <si>
    <t>08.02.22</t>
  </si>
  <si>
    <t>08.17.081</t>
  </si>
  <si>
    <t>Tj-03 Torneira De Jardim</t>
  </si>
  <si>
    <t>08.03</t>
  </si>
  <si>
    <t>SERVIÇOS EM REDE DE INCÊNDIO</t>
  </si>
  <si>
    <t>08.03.01</t>
  </si>
  <si>
    <t>08.07.002</t>
  </si>
  <si>
    <t>Tubo Aco Galvaniz Nbr5580-Cl Media, Dn65Mm (2 1/2")- Incl Conexoes</t>
  </si>
  <si>
    <t>08.03.02</t>
  </si>
  <si>
    <t>08.07.003</t>
  </si>
  <si>
    <t>Tubo Aco Galvaniz Nbr5580-Cl Media, Dn80Mm (3")-Incl Conexoes</t>
  </si>
  <si>
    <t>08.03.03</t>
  </si>
  <si>
    <t>08.08.002</t>
  </si>
  <si>
    <t>Registro De Gaveta Bruto Dn 65Mm (2 1/2")</t>
  </si>
  <si>
    <t>08.03.04</t>
  </si>
  <si>
    <t>08.08.003</t>
  </si>
  <si>
    <t>Registro De Gaveta Bruto Dn 80Mm (3")</t>
  </si>
  <si>
    <t>08.03.05</t>
  </si>
  <si>
    <t>08.08.010</t>
  </si>
  <si>
    <t>Registro Globo Angular Amarelo 2 1/2"</t>
  </si>
  <si>
    <t>08.03.06</t>
  </si>
  <si>
    <t>08.08.012</t>
  </si>
  <si>
    <t>Registro De Recalque No Passeio (Rr-01)</t>
  </si>
  <si>
    <t>08.03.07</t>
  </si>
  <si>
    <t>08.08.015</t>
  </si>
  <si>
    <t>Valvula De Retencao Vert.Bronze Tipo Leve De 2 1/2"</t>
  </si>
  <si>
    <t>08.03.08</t>
  </si>
  <si>
    <t>08.08.016</t>
  </si>
  <si>
    <t>Valvula De Retencao Vert.Bronze Tipo Leve De 3"</t>
  </si>
  <si>
    <t>08.03.09</t>
  </si>
  <si>
    <t>08.08.028</t>
  </si>
  <si>
    <t>Ah-04 Abrigo Para Hidrante Com Mangueira 1 1/2"  E Esguicho Regulavel</t>
  </si>
  <si>
    <t>08.03.10</t>
  </si>
  <si>
    <t>08.08.035</t>
  </si>
  <si>
    <t>Esguicho De Latao C/Engate Rapido Orificio De 1/2"</t>
  </si>
  <si>
    <t>08.03.11</t>
  </si>
  <si>
    <t>08.08.041</t>
  </si>
  <si>
    <t>Valvula Retencao Horiz Bronze De 2 1/2"</t>
  </si>
  <si>
    <t>08.03.12</t>
  </si>
  <si>
    <t>08.08.044</t>
  </si>
  <si>
    <t>Extintores Manuais De Co2 Capacidade 4Kg</t>
  </si>
  <si>
    <t>08.03.13</t>
  </si>
  <si>
    <t>08.08.045</t>
  </si>
  <si>
    <t>Extintores Manuais De Co2 Com Capacidade De 6 Kg</t>
  </si>
  <si>
    <t>08.03.14</t>
  </si>
  <si>
    <t>08.08.050</t>
  </si>
  <si>
    <t>Extintores Manuais De Agua Pressurizada Cap De 10 L</t>
  </si>
  <si>
    <t>08.03.15</t>
  </si>
  <si>
    <t>08.08.077</t>
  </si>
  <si>
    <t>Conj Motor-Bomba (Centrifuga) 5 Hp (31200 L/H -20 Mca)</t>
  </si>
  <si>
    <t>08.03.16</t>
  </si>
  <si>
    <t>08.08.090</t>
  </si>
  <si>
    <t>Treinamento Básico Para Brigada De Incêndio Incluso Equipamentos (Po Participante)</t>
  </si>
  <si>
    <t>08.03.17</t>
  </si>
  <si>
    <t>09.08.055</t>
  </si>
  <si>
    <t>Botoeira Para Acionamento Da Bomba De Incendio</t>
  </si>
  <si>
    <t>08.03.18</t>
  </si>
  <si>
    <t>16.18.072</t>
  </si>
  <si>
    <t>Si-03 Placa De Sinalização De Ambiente 200X200Mm (Parede Interna)</t>
  </si>
  <si>
    <t>08.04</t>
  </si>
  <si>
    <t>SERVIÇOS DE REDE DE ESGOTO</t>
  </si>
  <si>
    <t>08.04.01</t>
  </si>
  <si>
    <t>08.09.015</t>
  </si>
  <si>
    <t>Tubo Pvc Normal "Sn" Junta Soldável/Elástica Dn 40 Incl Conexões</t>
  </si>
  <si>
    <t>08.04.02</t>
  </si>
  <si>
    <t>08.09.016</t>
  </si>
  <si>
    <t>Tubo Pvc Normal "Sn" Junta Elástica Dn 50 Incl Conexões</t>
  </si>
  <si>
    <t>08.04.03</t>
  </si>
  <si>
    <t>08.09.017</t>
  </si>
  <si>
    <t>Tubo Pvc Normal "Sn" Junta Elástica Dn 75 Incl Conexões</t>
  </si>
  <si>
    <t>08.04.04</t>
  </si>
  <si>
    <t>08.09.018</t>
  </si>
  <si>
    <t>Tubo Pvc Normal "Sn" Junta Elástica Dn 100 Incl Conexões</t>
  </si>
  <si>
    <t>08.04.05</t>
  </si>
  <si>
    <t>08.09.019</t>
  </si>
  <si>
    <t>Tubo Pvc Normal "Sn" Junta Elástica Dn 150 Incl Conexões</t>
  </si>
  <si>
    <t>08.04.06</t>
  </si>
  <si>
    <t>08.10.004</t>
  </si>
  <si>
    <t xml:space="preserve">Caixa Sifonada De Pvc Dn 100X150X50Mm C/Grelha Pvc Cromado 
 </t>
  </si>
  <si>
    <t>08.04.07</t>
  </si>
  <si>
    <t>08.10.006</t>
  </si>
  <si>
    <t>Caixa Sifonada De Pvc Dn 150X150X50Mm C/Grelha Metalica</t>
  </si>
  <si>
    <t>08.04.08</t>
  </si>
  <si>
    <t>08.10.057</t>
  </si>
  <si>
    <t>Terminal De Ventilacao Em Pvc P/ Esgoto Dn 75Mm (3")</t>
  </si>
  <si>
    <t>08.04.09</t>
  </si>
  <si>
    <t>16.08.027</t>
  </si>
  <si>
    <t>Cg-01 Caixa De Gordura Em Alvenaria</t>
  </si>
  <si>
    <t>08.04.10</t>
  </si>
  <si>
    <t>16.08.028</t>
  </si>
  <si>
    <t>Ci-01 Caixa De Inspecao 60X60Cm Para Esgoto</t>
  </si>
  <si>
    <t>08.05</t>
  </si>
  <si>
    <t>SERVIÇOS DE REDE DE ÁGUAS PLUVIAIS</t>
  </si>
  <si>
    <t>08.05.01</t>
  </si>
  <si>
    <t>08.11.053</t>
  </si>
  <si>
    <t>Tubo De Pvc Reforçado "Sr" Junta Elástica Dn 100 Incl Conexões</t>
  </si>
  <si>
    <t>08.05.02</t>
  </si>
  <si>
    <t>08.11.054</t>
  </si>
  <si>
    <t>Tubo De Pvc Reforçado "Sr" Junta Elástica Dn 150 Incl Conexões</t>
  </si>
  <si>
    <t>08.05.03</t>
  </si>
  <si>
    <t>08.12.066</t>
  </si>
  <si>
    <t>Grelha Hemisferica De Ferro Fundido Dn 100Mm (4")</t>
  </si>
  <si>
    <t>08.05.04</t>
  </si>
  <si>
    <t>16.05.075</t>
  </si>
  <si>
    <t>Ca-10 Caixa De Areia 50X50 Cm Para Aguas Pluviais</t>
  </si>
  <si>
    <t>01.05.001</t>
  </si>
  <si>
    <t>08.06</t>
  </si>
  <si>
    <t>CAIXA DE RETARDO E DRENAGEM</t>
  </si>
  <si>
    <t>08.06.01</t>
  </si>
  <si>
    <t>16.05.054</t>
  </si>
  <si>
    <t>Poço De Retenção De Água Pluvial Ø 3,00M Com Fundo De Brita</t>
  </si>
  <si>
    <t>08.06.02</t>
  </si>
  <si>
    <t>16.05.056</t>
  </si>
  <si>
    <t>Tampa Pré-Moldada Ø 3,00M Para Poço De Retenção De A.P. Com Tampa De Inspeção Ø 0,60M</t>
  </si>
  <si>
    <t>08.07</t>
  </si>
  <si>
    <t>LOUÇAS</t>
  </si>
  <si>
    <t>08.07.01</t>
  </si>
  <si>
    <t>08.15.018</t>
  </si>
  <si>
    <t>Lt-06 Lavatório Coletivo Com Torneira Antivandalismo</t>
  </si>
  <si>
    <t>08.07.02</t>
  </si>
  <si>
    <t>08.16.001</t>
  </si>
  <si>
    <t>Bacia Sifonada De Louca Branca (Vdr 6L) C/ Assento</t>
  </si>
  <si>
    <t>08.07.03</t>
  </si>
  <si>
    <t>08.16.010</t>
  </si>
  <si>
    <t>Lavatorio De Louca Branca Sem Coluna C/ Torneira De Fecham Automatico</t>
  </si>
  <si>
    <t>08.07.04</t>
  </si>
  <si>
    <t>08.16.045</t>
  </si>
  <si>
    <t>Tanque De Louca Branca,Pequeno C/Coluna</t>
  </si>
  <si>
    <t>08.07.05</t>
  </si>
  <si>
    <t>08.16.093</t>
  </si>
  <si>
    <t>Br-05 Trocador Acessível</t>
  </si>
  <si>
    <t>08.07.06</t>
  </si>
  <si>
    <t>08.16.094</t>
  </si>
  <si>
    <t>Br-06 Chuveiro Acessivel</t>
  </si>
  <si>
    <t>cj</t>
  </si>
  <si>
    <t>08.07.07</t>
  </si>
  <si>
    <t>08.16.091</t>
  </si>
  <si>
    <t>Br-03  Conjunto Lavatorio E Bacia Acessiveis</t>
  </si>
  <si>
    <t>08.08</t>
  </si>
  <si>
    <t>APARELHOS E METAIS</t>
  </si>
  <si>
    <t>08.08.01</t>
  </si>
  <si>
    <t>05.05.101</t>
  </si>
  <si>
    <t>Cc-01 Cuba Inox (60X50X30Cm) Inclusive Válvula Americana-Granito</t>
  </si>
  <si>
    <t>08.08.02</t>
  </si>
  <si>
    <t>05.05.104</t>
  </si>
  <si>
    <t>Cc-04 Cuba Dupla Inox (102X40X25Cm) Inclusive Válvula Americana-Granito</t>
  </si>
  <si>
    <t>08.08.03</t>
  </si>
  <si>
    <t>08.15.017</t>
  </si>
  <si>
    <t>Bb-02 Bebedouro Acessível Água Refrigerada Pressão Mínima 8Mca - Fornecido E Instalado</t>
  </si>
  <si>
    <t>08.08.04</t>
  </si>
  <si>
    <t>08.17.037</t>
  </si>
  <si>
    <t>Chuveiro Antivandalismo</t>
  </si>
  <si>
    <t>08.08.05</t>
  </si>
  <si>
    <t>08.17.058</t>
  </si>
  <si>
    <t>Ft-02 Filtro Para Agua Potavel</t>
  </si>
  <si>
    <t>08.08.06</t>
  </si>
  <si>
    <t>08.15.023</t>
  </si>
  <si>
    <t>Mt-04 Mictorio Coletivo</t>
  </si>
  <si>
    <t>08.09</t>
  </si>
  <si>
    <t>INSTALAÇÕES ESPECIAIS</t>
  </si>
  <si>
    <t>08.09.01</t>
  </si>
  <si>
    <t>43.07.360</t>
  </si>
  <si>
    <t>Ar Condicionado A Frio, Tipo Split Parede Com Capacidade De 30.000 Btu/H</t>
  </si>
  <si>
    <t>08.09.02</t>
  </si>
  <si>
    <t>62.20.340</t>
  </si>
  <si>
    <t>Coifa Em Aço Inoxidável Com Filtro E Exaustor Axial - Área De 3,01 Até 7,50 M²</t>
  </si>
  <si>
    <t>08.09.03</t>
  </si>
  <si>
    <t>08.09.04</t>
  </si>
  <si>
    <t>Sistema De Aquecimento - Piscina</t>
  </si>
  <si>
    <t>08.09.05</t>
  </si>
  <si>
    <t>Sistema De Filtragem - Piscina</t>
  </si>
  <si>
    <t>INSTALAÇÃO ELÉTRICA</t>
  </si>
  <si>
    <t>09.01</t>
  </si>
  <si>
    <t>SERVIÇO DE INTERLIGAÇAO / LIGAÇAO / QUADRO GERAL</t>
  </si>
  <si>
    <t>09.01.01</t>
  </si>
  <si>
    <t>09.02.042</t>
  </si>
  <si>
    <t>Dps - Dispositivo Protecao Contra Surtos (Telefonia)</t>
  </si>
  <si>
    <t>09.01.02</t>
  </si>
  <si>
    <t>09.02.043</t>
  </si>
  <si>
    <t>Dps - Dispositivo Protecao Contra Surtos (Energia)</t>
  </si>
  <si>
    <t>09.01.03</t>
  </si>
  <si>
    <t>Conj 4 Cabos P/ Entrada Energia Seccao 150Mm2 C/ Eletrodutos</t>
  </si>
  <si>
    <t>09.01.04</t>
  </si>
  <si>
    <t>09.02.102</t>
  </si>
  <si>
    <t xml:space="preserve">Conjunto Para Entrada De Telefone  Na Entrada De Energia  
 </t>
  </si>
  <si>
    <t>09.01.05</t>
  </si>
  <si>
    <t>09.02.084</t>
  </si>
  <si>
    <t>Chave Seccionadora Nh C/ Carga 3X250A Tam 01 C/ Fusiveis</t>
  </si>
  <si>
    <t>09.01.06</t>
  </si>
  <si>
    <t>09.02.086</t>
  </si>
  <si>
    <t>Disjuntor Bipolar Termomagnetico 2X10A A 2X50A</t>
  </si>
  <si>
    <t>09.01.07</t>
  </si>
  <si>
    <t>09.02.088</t>
  </si>
  <si>
    <t>Disjuntor Tripolar Termomagnetico 3X10A A 3X50A</t>
  </si>
  <si>
    <t>09.01.08</t>
  </si>
  <si>
    <t>09.02.091</t>
  </si>
  <si>
    <t>Disjuntor Tripolar Termomagnetico 3X125A A 3X225A</t>
  </si>
  <si>
    <t>09.01.09</t>
  </si>
  <si>
    <t>09.03.017</t>
  </si>
  <si>
    <t>Cabo De 4 Mm2 - 1000V De Isolação</t>
  </si>
  <si>
    <t>09.01.10</t>
  </si>
  <si>
    <t>09.03.018</t>
  </si>
  <si>
    <t>Cabo De 6 Mm2 - 1000V De Isolação</t>
  </si>
  <si>
    <t>09.01.11</t>
  </si>
  <si>
    <t>09.03.019</t>
  </si>
  <si>
    <t>Cabo De 10 Mm2 - 1000V De Isolação</t>
  </si>
  <si>
    <t>09.01.12</t>
  </si>
  <si>
    <t>09.03.020</t>
  </si>
  <si>
    <t>Cabo De 16 Mm2 - 1000V De Isolação</t>
  </si>
  <si>
    <t>09.01.13</t>
  </si>
  <si>
    <t>09.03.022</t>
  </si>
  <si>
    <t>Cabo De 35 Mm2 - 1000V De Isolação</t>
  </si>
  <si>
    <t>09.01.14</t>
  </si>
  <si>
    <t>09.03.046</t>
  </si>
  <si>
    <t>Eletroduto De Pvc Rigido Roscavel De 25Mm - Incl Conexoes</t>
  </si>
  <si>
    <t>09.01.15</t>
  </si>
  <si>
    <t>09.03.047</t>
  </si>
  <si>
    <t>Eletroduto De Pvc Rigido Roscavel De 32Mm - Incl Conexoes</t>
  </si>
  <si>
    <t>09.01.16</t>
  </si>
  <si>
    <t>09.03.048</t>
  </si>
  <si>
    <t>Eletroduto De Pvc Rigido Roscavel De 40Mm - Incl Conexoes</t>
  </si>
  <si>
    <t>09.01.17</t>
  </si>
  <si>
    <t>09.03.049</t>
  </si>
  <si>
    <t>Eletroduto De Pvc Rigido Roscavel De 50Mm - Incl Conexoes</t>
  </si>
  <si>
    <t>09.01.18</t>
  </si>
  <si>
    <t>09.03.050</t>
  </si>
  <si>
    <t>Eletroduto De Pvc Rigido Roscavel De 60Mm - Incl Conexoes</t>
  </si>
  <si>
    <t>09.01.19</t>
  </si>
  <si>
    <t>09.03.052</t>
  </si>
  <si>
    <t>Eletroduto De Pvc Rigido Roscavel De 85Mm - Incl Conexoes</t>
  </si>
  <si>
    <t>09.01.20</t>
  </si>
  <si>
    <t>09.03.053</t>
  </si>
  <si>
    <t>Eletroduto De Pvc Rigido Roscavel De 110Mm -Incl Conexoes</t>
  </si>
  <si>
    <t>09.01.21</t>
  </si>
  <si>
    <t>09.04.042</t>
  </si>
  <si>
    <t>Quadro Geral-Barramento De 100 A</t>
  </si>
  <si>
    <t>09.01.22</t>
  </si>
  <si>
    <t>Placa De Acrilico Transparente Esp=5Mm Protecao A Contato Acidental</t>
  </si>
  <si>
    <t>09.01.23</t>
  </si>
  <si>
    <t>09.04.085</t>
  </si>
  <si>
    <t>Terra Completo 1 Haste Ø 19Mm Com Caixa De Inspeção</t>
  </si>
  <si>
    <t>09.01.24</t>
  </si>
  <si>
    <t>09.04.090</t>
  </si>
  <si>
    <t>Disjuntor Unipolar Termomagnetico 1X10A 1X30A</t>
  </si>
  <si>
    <t>09.01.25</t>
  </si>
  <si>
    <t>09.05.051</t>
  </si>
  <si>
    <t>Quadro Distribuicao, Disj. Geral 80A P/ 22 A 26 Disjs.</t>
  </si>
  <si>
    <t>09.01.26</t>
  </si>
  <si>
    <t>09.05.054</t>
  </si>
  <si>
    <t>Quadro Distribuicao, Disj. Geral 100A P/ 28 A 42 Disjs.</t>
  </si>
  <si>
    <t>09.01.27</t>
  </si>
  <si>
    <t>09.05.081</t>
  </si>
  <si>
    <t>Quadro Comando Para Conjunto Motor Bomba Trifasico De 7,5 Hp</t>
  </si>
  <si>
    <t>09.01.28</t>
  </si>
  <si>
    <t>09.05.087</t>
  </si>
  <si>
    <t>Quadro Comando Para Bomba De Incendio Trifasico De 5 Hp</t>
  </si>
  <si>
    <t>09.01.29</t>
  </si>
  <si>
    <t>09.05.092</t>
  </si>
  <si>
    <t>Interruptor Automatico Diferencial (Dispositivo Dr) 40A/30 Ma</t>
  </si>
  <si>
    <t>09.01.30</t>
  </si>
  <si>
    <t>09.06.007</t>
  </si>
  <si>
    <t>Caixa De Passagem Chapa Tampa Parafusada De 15X15X8 Cm</t>
  </si>
  <si>
    <t>09.01.31</t>
  </si>
  <si>
    <t>09.06.047</t>
  </si>
  <si>
    <t>Quadro Em Chapa Com Porta E Fechadura (Telebras) De 40X40X12Cm</t>
  </si>
  <si>
    <t>09.01.32</t>
  </si>
  <si>
    <t>09.06.049</t>
  </si>
  <si>
    <t>Quadro Em Chapa Com Porta E Fechadura (Telebras) De 60X60X12Cm</t>
  </si>
  <si>
    <t>09.01.33</t>
  </si>
  <si>
    <t>09.07.024</t>
  </si>
  <si>
    <t>Cabo De 2,5Mm2 - 750V De Isolação</t>
  </si>
  <si>
    <t>09.01.34</t>
  </si>
  <si>
    <t>09.08.050</t>
  </si>
  <si>
    <t>Tomada De Piso 2P+T Padrao Nbr 14136 Corrente 10A-250V - Eletrod. Pvc Ø 25Mm Amarelo.</t>
  </si>
  <si>
    <t>09.01.35</t>
  </si>
  <si>
    <t>09.08.052</t>
  </si>
  <si>
    <t>Ponto Seco Para Telefone - Eletrod. Pvc Ø 25Mm Amarelo.</t>
  </si>
  <si>
    <t>09.01.36</t>
  </si>
  <si>
    <t>09.08.054</t>
  </si>
  <si>
    <t>Botao Para Campainha - Eletrod. Pvc Ø 25Mm Amarelo.</t>
  </si>
  <si>
    <t>09.01.37</t>
  </si>
  <si>
    <t>09.08.067</t>
  </si>
  <si>
    <t>Interruptor 1 Tecla Bipolar Simples Caixa 4"X2"- Eletr Pvc Rigido</t>
  </si>
  <si>
    <t>09.01.38</t>
  </si>
  <si>
    <t>09.08.079</t>
  </si>
  <si>
    <t>Tomada 2P+T Padrao Nbr 14136 Corrente 10A-250V-Eletr. Pvc Rígido</t>
  </si>
  <si>
    <t>09.01.39</t>
  </si>
  <si>
    <t>09.08.084</t>
  </si>
  <si>
    <t>Cigarra Para Chamada De Aula - Eletroduto De Pvc</t>
  </si>
  <si>
    <t>09.01.40</t>
  </si>
  <si>
    <t>09.08.085</t>
  </si>
  <si>
    <t>Ponto Seco P/Instalacao De Som/Tv/Alarme/Logica - Eletroduto Pvc</t>
  </si>
  <si>
    <t>09.01.41</t>
  </si>
  <si>
    <t>09.08.089</t>
  </si>
  <si>
    <t>Tomada 2P+T Padrao Nbr 14136, Corrente 20A-250V-Eletr.Pvc Rigido</t>
  </si>
  <si>
    <t>09.01.42</t>
  </si>
  <si>
    <t>09.09.034</t>
  </si>
  <si>
    <t>Il-42 Luminaria C/ Difusor Transparente P/ Lampada Fluor (2X32W)</t>
  </si>
  <si>
    <t>09.01.43</t>
  </si>
  <si>
    <t>09.09.037</t>
  </si>
  <si>
    <t>Il-58 Iluminacao P/ Quadra De Esp. Cob. Lamp. Vapor Metalico (1X250W)</t>
  </si>
  <si>
    <t>09.01.44</t>
  </si>
  <si>
    <t>09.09.044</t>
  </si>
  <si>
    <t>Il-05 Arandela Blindada</t>
  </si>
  <si>
    <t>09.01.45</t>
  </si>
  <si>
    <t>09.09.060</t>
  </si>
  <si>
    <t>Il-60 Luminaria De Sobrepor C/Refletor E Aletas P/Lamp.Fluorescente (2X32W)</t>
  </si>
  <si>
    <t>09.01.46</t>
  </si>
  <si>
    <t>09.09.083</t>
  </si>
  <si>
    <t>Il-83 Iluminação Autonoma De Emergência - Led</t>
  </si>
  <si>
    <t>09.01.47</t>
  </si>
  <si>
    <t>09.10.003</t>
  </si>
  <si>
    <t>Centro De Luz Em Caixa Fm Eletroduto De Pvc</t>
  </si>
  <si>
    <t>09.01.48</t>
  </si>
  <si>
    <t>09.11.028</t>
  </si>
  <si>
    <t>Il-52 Luminaria P/ Vapor De Sodio 1X150W Em Poste Tub 7M</t>
  </si>
  <si>
    <t>09.01.49</t>
  </si>
  <si>
    <t>09.11.035</t>
  </si>
  <si>
    <t>Il-06 Luz De Obstaculo Com Lampada</t>
  </si>
  <si>
    <t>09.01.50</t>
  </si>
  <si>
    <t>09.82.010</t>
  </si>
  <si>
    <t>Caixa Estampada 4" X 4"</t>
  </si>
  <si>
    <t>09.01.51</t>
  </si>
  <si>
    <t>09.84.020</t>
  </si>
  <si>
    <t>Espelho De 4'X2'</t>
  </si>
  <si>
    <t>09.01.52</t>
  </si>
  <si>
    <t>09.85.062</t>
  </si>
  <si>
    <t>Condulete De 1 1/2"</t>
  </si>
  <si>
    <t>09.01.53</t>
  </si>
  <si>
    <t>09.85.063</t>
  </si>
  <si>
    <t>Condulete De 2"</t>
  </si>
  <si>
    <t>09.01.54</t>
  </si>
  <si>
    <t>09.85.064</t>
  </si>
  <si>
    <t>Condulete De 3/4"</t>
  </si>
  <si>
    <t>09.01.55</t>
  </si>
  <si>
    <t>16.06.101</t>
  </si>
  <si>
    <t>Instalação De Ventilador De Parede Vn-02</t>
  </si>
  <si>
    <t>09.01.56</t>
  </si>
  <si>
    <t>09.03.021</t>
  </si>
  <si>
    <t>Cabo De 25 Mm2 - 1000V De Isolação</t>
  </si>
  <si>
    <t>09.01.57</t>
  </si>
  <si>
    <t>09.03.024</t>
  </si>
  <si>
    <t>Cabo De 70 Mm2 - 1000V De Isolação</t>
  </si>
  <si>
    <t>09.01.58</t>
  </si>
  <si>
    <t>09.03.029</t>
  </si>
  <si>
    <t>Cabo De 240 Mm2 - 1000V De Isolação</t>
  </si>
  <si>
    <t>09.01.59</t>
  </si>
  <si>
    <t>09.09.063</t>
  </si>
  <si>
    <t>Il-63 Luminaria De Embutir C/ Refletor E Aletas P/ Lamp. Fluorescente (4X16W)</t>
  </si>
  <si>
    <t>09.02</t>
  </si>
  <si>
    <t>SPDA</t>
  </si>
  <si>
    <t>09.02.01</t>
  </si>
  <si>
    <t>09.04.080</t>
  </si>
  <si>
    <t>Quadro Geral - Cabo De Cobre Nu De 50 Mm2</t>
  </si>
  <si>
    <t>09.02.02</t>
  </si>
  <si>
    <t>09.13.015</t>
  </si>
  <si>
    <t>Barra Chata Aco Galvanizado (3/4"X1/8") - Captor P/ Para Raios</t>
  </si>
  <si>
    <t>09.02.03</t>
  </si>
  <si>
    <t>09.13.027</t>
  </si>
  <si>
    <t>Terra Simples - 1 Haste Com Caixa De Inspeção E Tampa De Concreto</t>
  </si>
  <si>
    <t>09.02.04</t>
  </si>
  <si>
    <t>09.13.032</t>
  </si>
  <si>
    <t>Conexao Exotermica Cabo/Cabo</t>
  </si>
  <si>
    <t>09.02.05</t>
  </si>
  <si>
    <t>09.13.033</t>
  </si>
  <si>
    <t>Conexao Exotermica Cabo/Haste</t>
  </si>
  <si>
    <t>09.02.06</t>
  </si>
  <si>
    <t>09.13.034</t>
  </si>
  <si>
    <t>Conexao Exotermica Em Estrutura Metalica</t>
  </si>
  <si>
    <t>09.02.07</t>
  </si>
  <si>
    <t>09.13.035</t>
  </si>
  <si>
    <t xml:space="preserve">Relatorio De Inspeçao E Mediçao Com Laudo Tecnico Do Sistema De Proteçao Contra Descargas Atmosfericas Conforme Nbr 5419 
 </t>
  </si>
  <si>
    <t>09.03</t>
  </si>
  <si>
    <t>CABINE PRIMÁRIA (COMPLETA)</t>
  </si>
  <si>
    <t>09.03.01</t>
  </si>
  <si>
    <t>09.03.02</t>
  </si>
  <si>
    <t>01.06.001</t>
  </si>
  <si>
    <t>09.03.03</t>
  </si>
  <si>
    <t>09.03.04</t>
  </si>
  <si>
    <t>13.80.013</t>
  </si>
  <si>
    <t>Isolamento Com Lona Preta</t>
  </si>
  <si>
    <t>09.03.05</t>
  </si>
  <si>
    <t>16.02.071</t>
  </si>
  <si>
    <t>09.03.06</t>
  </si>
  <si>
    <t>13.80.032</t>
  </si>
  <si>
    <t>Tela Q-92 Para Piso De Concreto</t>
  </si>
  <si>
    <t>09.03.07</t>
  </si>
  <si>
    <t>Concreto Dosado,Bombeado E Lancado Fck 25 Mpa</t>
  </si>
  <si>
    <t>09.03.08</t>
  </si>
  <si>
    <t>04.01.051</t>
  </si>
  <si>
    <t>Alvenaria Auto-Portante: Bloco Concreto Estrutural De 19X19X39Cm Classe B</t>
  </si>
  <si>
    <t>09.03.09</t>
  </si>
  <si>
    <t>09.03.10</t>
  </si>
  <si>
    <t>06.01.027</t>
  </si>
  <si>
    <t>Caixilhos De Ferro -Fixo Com Ventilacao Permanente</t>
  </si>
  <si>
    <t>09.03.11</t>
  </si>
  <si>
    <t>15.03.021</t>
  </si>
  <si>
    <t>Esmalte Em Esquadrias De Ferro</t>
  </si>
  <si>
    <t>09.03.12</t>
  </si>
  <si>
    <t>09.03.13</t>
  </si>
  <si>
    <t>09.03.14</t>
  </si>
  <si>
    <t>16.01.091</t>
  </si>
  <si>
    <t>Fe-02  Fechamento Para Setorizaçao (Gradil Eletrofundido)</t>
  </si>
  <si>
    <t>09.03.15</t>
  </si>
  <si>
    <t>06.02.089</t>
  </si>
  <si>
    <t>Portão Basculante Em Gradil Eletrofundido</t>
  </si>
  <si>
    <t>09.03.16</t>
  </si>
  <si>
    <t>03.03.003</t>
  </si>
  <si>
    <t>09.03.17</t>
  </si>
  <si>
    <t>09.03.18</t>
  </si>
  <si>
    <t>09.03.19</t>
  </si>
  <si>
    <t>09.03.20</t>
  </si>
  <si>
    <t>15.02.025</t>
  </si>
  <si>
    <t>Tinta Latex Standard</t>
  </si>
  <si>
    <t>09.03.21</t>
  </si>
  <si>
    <t>15.04.006</t>
  </si>
  <si>
    <t>09.03.22</t>
  </si>
  <si>
    <t>09.85.053</t>
  </si>
  <si>
    <t>Poste De Concreto Tubular Oco De 7 M De Compr C/ Janela Isnpecao</t>
  </si>
  <si>
    <t>09.03.23</t>
  </si>
  <si>
    <t>09.80.005</t>
  </si>
  <si>
    <t>Bucha Para Passagem Interna/Externa Com Isolacao Para 15 Kv</t>
  </si>
  <si>
    <t>09.03.24</t>
  </si>
  <si>
    <t>09.80.048</t>
  </si>
  <si>
    <t>Sela Para Cruzeta De Madeira</t>
  </si>
  <si>
    <t>09.03.25</t>
  </si>
  <si>
    <t>09.80.050</t>
  </si>
  <si>
    <t>Cruzeta De Madeira De 2400 Mm</t>
  </si>
  <si>
    <t>09.03.26</t>
  </si>
  <si>
    <t>09.80.051</t>
  </si>
  <si>
    <t>Mao Francesa De 700 Mm</t>
  </si>
  <si>
    <t>09.03.27</t>
  </si>
  <si>
    <t>09.80.029</t>
  </si>
  <si>
    <t>Chave Fusivel Indic 'Matheus' P/100 A/15 Kv Ruptura 1200A Poste/Estal</t>
  </si>
  <si>
    <t>09.03.28</t>
  </si>
  <si>
    <t>09.80.017</t>
  </si>
  <si>
    <t>Mufla Terminal Unipolar Externa P/ Cabo Isolação Xlpe 15Kv Ate 35Mm2</t>
  </si>
  <si>
    <t>09.03.29</t>
  </si>
  <si>
    <t>09.80.021</t>
  </si>
  <si>
    <t>Cabo Seco Tripolar (Thv Sintenax) 3X25 Mm2 / 15Kv</t>
  </si>
  <si>
    <t>09.03.30</t>
  </si>
  <si>
    <t>09.05.008</t>
  </si>
  <si>
    <t>Eletrod Aco Galv Quente (Nbr5624) 80Mm(3") Incl Conexoes</t>
  </si>
  <si>
    <t>09.03.31</t>
  </si>
  <si>
    <t>09.80.010</t>
  </si>
  <si>
    <t>Isolador Tipo Pino Para 15 Kv, Inclusive Pino, Instalado Em Cabine</t>
  </si>
  <si>
    <t>09.03.32</t>
  </si>
  <si>
    <t>09.80.014</t>
  </si>
  <si>
    <t>Terminal Ou Conector Para Vergalhao De Cobre De 3/8" (10 Mm2)</t>
  </si>
  <si>
    <t>09.03.33</t>
  </si>
  <si>
    <t>09.80.019</t>
  </si>
  <si>
    <t>Mufla Terminal Unipolar Interna P/ Cabo Isolação Xlpe 15Kv Ate 35Mm2</t>
  </si>
  <si>
    <t>09.03.34</t>
  </si>
  <si>
    <t>09.80.042</t>
  </si>
  <si>
    <t>Tapete De Borracha De 100 X 100 X 0,5 Cm</t>
  </si>
  <si>
    <t>09.03.35</t>
  </si>
  <si>
    <t>09.80.043</t>
  </si>
  <si>
    <t>Luva De Borracha Para A.T. 20 Kv</t>
  </si>
  <si>
    <t>pr</t>
  </si>
  <si>
    <t>09.03.36</t>
  </si>
  <si>
    <t>09.80.044</t>
  </si>
  <si>
    <t>Vara Manopla De Fenolite De 2,70 M P/ Chave Seccionadora - 15 Kv</t>
  </si>
  <si>
    <t>09.03.37</t>
  </si>
  <si>
    <t>09.80.062</t>
  </si>
  <si>
    <t>Transf-Pot 300 Kva-M.T.13,2 Kv(5%)B.T. 220/127(5%) Em Cabine</t>
  </si>
  <si>
    <t>09.03.38</t>
  </si>
  <si>
    <t>09.03.39</t>
  </si>
  <si>
    <t>09.80.090</t>
  </si>
  <si>
    <t>Placa De Aviso Em Cabine Primaria</t>
  </si>
  <si>
    <t>09.03.40</t>
  </si>
  <si>
    <t>09.80.026</t>
  </si>
  <si>
    <t>Chave Seccionadora Tripolar Seca Para 200A/15 Kv C/ Cmd Prolongado</t>
  </si>
  <si>
    <t>09.03.41</t>
  </si>
  <si>
    <t>09.80.012</t>
  </si>
  <si>
    <t>Vergalhao De Cobre De 3/8" (10Mm)</t>
  </si>
  <si>
    <t>09.03.42</t>
  </si>
  <si>
    <t>09.82.029</t>
  </si>
  <si>
    <t>Terminal Ou Conector De Pressao Para Cabo 50Mm</t>
  </si>
  <si>
    <t>09.03.43</t>
  </si>
  <si>
    <t>09.83.038</t>
  </si>
  <si>
    <t>Barra De Cobre Para Neutro - 100 A</t>
  </si>
  <si>
    <t>09.03.44</t>
  </si>
  <si>
    <t>09.04.006</t>
  </si>
  <si>
    <t>Caixa Em Chapa De Aço 16 Com Porta E Fecho</t>
  </si>
  <si>
    <t>09.03.45</t>
  </si>
  <si>
    <t>09.08.002</t>
  </si>
  <si>
    <t>Interruptor De 1 Tecla Simples Em Cx.4"X2"-Eletrod.Aço Galv.A Quente</t>
  </si>
  <si>
    <t>09.03.46</t>
  </si>
  <si>
    <t>09.08.049</t>
  </si>
  <si>
    <t>Tomada 2P+T Padrao Nbr 14136 Corrente 20A-250V  - Eletrod. Pvc Ø 25Mm Amarelo.</t>
  </si>
  <si>
    <t>09.03.47</t>
  </si>
  <si>
    <t>09.09.077</t>
  </si>
  <si>
    <t>Il-77 Luminária De Sobrepor C/Difusor Transp. P/Lampadas Fluor. (2X28W)</t>
  </si>
  <si>
    <t>09.03.48</t>
  </si>
  <si>
    <t>09.03.49</t>
  </si>
  <si>
    <t>09.03.50</t>
  </si>
  <si>
    <t>09.03.51</t>
  </si>
  <si>
    <t>09.04.023</t>
  </si>
  <si>
    <t>Quadro Geral - Disjuntor Termo Magnetico 3X600A</t>
  </si>
  <si>
    <t>09.03.52</t>
  </si>
  <si>
    <t>09.04.050</t>
  </si>
  <si>
    <t>Forma Em Tubo De Papelão Com Diâmetro De 40 Cm</t>
  </si>
  <si>
    <t>FORRO</t>
  </si>
  <si>
    <t>10.01</t>
  </si>
  <si>
    <t>10.01.01</t>
  </si>
  <si>
    <t>10.01.049</t>
  </si>
  <si>
    <t>Forro De Gesso Acartonado Incl Estrutura</t>
  </si>
  <si>
    <t>10.01.02</t>
  </si>
  <si>
    <t>10.01.074</t>
  </si>
  <si>
    <t>Forro Placa Mineral Nrc 0,65 Sahara Incl.Perfis Fornec/Inst.</t>
  </si>
  <si>
    <t xml:space="preserve">REVESTIMENTO </t>
  </si>
  <si>
    <t>11.01</t>
  </si>
  <si>
    <t>REVESTIMENTO DE PAREDES INTERNAS</t>
  </si>
  <si>
    <t>11.01.01</t>
  </si>
  <si>
    <t>12.02.002</t>
  </si>
  <si>
    <t>Chapisco</t>
  </si>
  <si>
    <t>11.01.03</t>
  </si>
  <si>
    <t>12.02.005</t>
  </si>
  <si>
    <t>Emboco</t>
  </si>
  <si>
    <t>11.01.04</t>
  </si>
  <si>
    <t>12.02.007</t>
  </si>
  <si>
    <t>Reboco</t>
  </si>
  <si>
    <t>11.01.05</t>
  </si>
  <si>
    <t>12.02.036</t>
  </si>
  <si>
    <t>Revestimento Com Azulejos Lisos, Branco Brilhante</t>
  </si>
  <si>
    <t>12.04.024</t>
  </si>
  <si>
    <t>Revestimento Com Pastilhas Esmaltadas 5,0X 5,0 Cm</t>
  </si>
  <si>
    <t>11.02</t>
  </si>
  <si>
    <t>REVESTIMENTO DE PAREDES EXTERNAS</t>
  </si>
  <si>
    <t>11.02.01</t>
  </si>
  <si>
    <t>16.06.065</t>
  </si>
  <si>
    <t>Andaime - Fachada - Aluguel Mensal</t>
  </si>
  <si>
    <t>11.02.02</t>
  </si>
  <si>
    <t>12.04.004</t>
  </si>
  <si>
    <t>11.02.03</t>
  </si>
  <si>
    <t>12.04.005</t>
  </si>
  <si>
    <t>11.02.04</t>
  </si>
  <si>
    <t>12.04.007</t>
  </si>
  <si>
    <t>11.03</t>
  </si>
  <si>
    <t>REVESTIMENTOS ESPECIAIS</t>
  </si>
  <si>
    <t>11.03.01</t>
  </si>
  <si>
    <t>11.03.02</t>
  </si>
  <si>
    <t>26.03.070</t>
  </si>
  <si>
    <t>Vidro Laminado Temperado Incolor De 8Mm</t>
  </si>
  <si>
    <t>11.03.03</t>
  </si>
  <si>
    <t>32.06.231</t>
  </si>
  <si>
    <t>Película De Controle Solar Refletiva Na Cor Prata, Para Aplicação Em Vidros</t>
  </si>
  <si>
    <t>11.03.04</t>
  </si>
  <si>
    <t>21.03.151</t>
  </si>
  <si>
    <t>11.03.05</t>
  </si>
  <si>
    <t>PISOS / SOLEIRAS / RODAPÉS / PEITORIS / ESCADAS</t>
  </si>
  <si>
    <t>12.01</t>
  </si>
  <si>
    <t xml:space="preserve">IMPLANTAÇÃO </t>
  </si>
  <si>
    <t>12.01.01</t>
  </si>
  <si>
    <t>12.01.02</t>
  </si>
  <si>
    <t>13.01.017</t>
  </si>
  <si>
    <t>Argamassa De Regularizacao Cim/Areia 1:3 Esp=2,50Cm</t>
  </si>
  <si>
    <t>12.01.03</t>
  </si>
  <si>
    <t>16.05.032</t>
  </si>
  <si>
    <t>Ca-22 Canaleta De Aguas Pluviais Em Concreto (30Cm)</t>
  </si>
  <si>
    <t>12.01.04</t>
  </si>
  <si>
    <t>16.05.048</t>
  </si>
  <si>
    <t>Tc-11 Tampa De Concreto Pre-Moldada Perf. P/ Canaleta L=35Cm</t>
  </si>
  <si>
    <t>12.01.06</t>
  </si>
  <si>
    <t>16.02.027</t>
  </si>
  <si>
    <t>Ga-01 Guia Leve Ou Separador De Pisos</t>
  </si>
  <si>
    <t>21.01.160</t>
  </si>
  <si>
    <t>Revestimento Em Grama Sintética, Com Espessura De 20 A 32 Mm</t>
  </si>
  <si>
    <t>12.02</t>
  </si>
  <si>
    <t>REVESTIMENTO PISCINA</t>
  </si>
  <si>
    <t>12.02.01</t>
  </si>
  <si>
    <t>13.01.018</t>
  </si>
  <si>
    <t>Argamassa De Regularizacao Cim/Areia 1:3 C/ Imperm. Esp=2,50Cm</t>
  </si>
  <si>
    <t>12.02.02</t>
  </si>
  <si>
    <t>12.02.03</t>
  </si>
  <si>
    <t>18.08.110</t>
  </si>
  <si>
    <t>Revestimento Em Porcelanato Técnico Antiderrapante Para Área Externa, Grupo De Absorção Bia, Assentado Com Argamassa Colante Industrializada, Rejuntado (Bordas, piso e assento da arquibancada)</t>
  </si>
  <si>
    <t>12.03</t>
  </si>
  <si>
    <t>REVESTIMENTO DE PISOS</t>
  </si>
  <si>
    <t>12.03.01</t>
  </si>
  <si>
    <t>13.02.007</t>
  </si>
  <si>
    <t>Piso De Concreto Liso-Fundacao Direta Fck-25 Mpa</t>
  </si>
  <si>
    <t>12.03.02</t>
  </si>
  <si>
    <t>13.80.012</t>
  </si>
  <si>
    <t>Soalho De Tabua 20X2Cm  Macho-Femea G1-C6   (Somente Tabuas)</t>
  </si>
  <si>
    <t>12.03.03</t>
  </si>
  <si>
    <t>13.02.093</t>
  </si>
  <si>
    <t>Raspagem Com Calafetacao E Aplicacao De Cera</t>
  </si>
  <si>
    <t>12.03.04</t>
  </si>
  <si>
    <t>13.02.069</t>
  </si>
  <si>
    <t>Porcelanato Esmaltado</t>
  </si>
  <si>
    <t>12.03.05</t>
  </si>
  <si>
    <t>13.02.019</t>
  </si>
  <si>
    <t>Ladrilho Hidraulico 25X25 E=2Cm - Piso Tatil De Alerta</t>
  </si>
  <si>
    <t>12.03.06</t>
  </si>
  <si>
    <t>13.02.020</t>
  </si>
  <si>
    <t>Ladrilho Hidraulico 25X25 E=2Cm - Piso Tatil Direcional</t>
  </si>
  <si>
    <t>12.03.07</t>
  </si>
  <si>
    <t>12.03.08</t>
  </si>
  <si>
    <t>21.02.060</t>
  </si>
  <si>
    <t>Revestimento Vinílico, Espessura De 3,2 Mm, Para Tráfego Intenso, Com Impermeabilizante Acrílico</t>
  </si>
  <si>
    <t>12.03.09</t>
  </si>
  <si>
    <t>02.03.240</t>
  </si>
  <si>
    <t>Proteção De Piso Com Tecido De Aniagem E Gesso</t>
  </si>
  <si>
    <t>12.03.10</t>
  </si>
  <si>
    <t>17.03.060</t>
  </si>
  <si>
    <t>Cimentado Desempenado E Alisado Com Corante (Queimado) - Escada interna e Rampa</t>
  </si>
  <si>
    <t>12.03.11</t>
  </si>
  <si>
    <t>05.05.080</t>
  </si>
  <si>
    <t>Et-05 Estrado De Polipropileno</t>
  </si>
  <si>
    <t>12.04</t>
  </si>
  <si>
    <t>REVESTIMENTO DE SOLEIRAS</t>
  </si>
  <si>
    <t>12.04.01</t>
  </si>
  <si>
    <t>13.06.074</t>
  </si>
  <si>
    <t>So-14 Soleira Rampada Desnivel Ate 2Cm (Cimentado / Alvenaria 15,5Cm)</t>
  </si>
  <si>
    <t>12.04.02</t>
  </si>
  <si>
    <t>13.06.075</t>
  </si>
  <si>
    <t>So-15 Soleira Rampada Desnivel Ate 2Cm (Cimentado / Alvenaria 22Cm)</t>
  </si>
  <si>
    <t>12.04.03</t>
  </si>
  <si>
    <t>13.06.083</t>
  </si>
  <si>
    <t>So-23 Soleira De Granito Em Nivel 1 Peça (L=19 A 22Cm)</t>
  </si>
  <si>
    <t>12.05</t>
  </si>
  <si>
    <t>REVESTIMENTO DE RODAPÉS</t>
  </si>
  <si>
    <t>12.05.01</t>
  </si>
  <si>
    <t>13.05.022</t>
  </si>
  <si>
    <t>Rodape Porcelanato Esmaltado 7Cm</t>
  </si>
  <si>
    <t>12.05.02</t>
  </si>
  <si>
    <t>12.05.03</t>
  </si>
  <si>
    <t>13.05.009</t>
  </si>
  <si>
    <t>Rodape De Madeira De 7X1,5Cm G1-C4</t>
  </si>
  <si>
    <t>12.06</t>
  </si>
  <si>
    <t>REVESTIMENTO DE PEITORIS</t>
  </si>
  <si>
    <t>12.06.01</t>
  </si>
  <si>
    <t>13.07.002</t>
  </si>
  <si>
    <t>Pe-02 Peitoril</t>
  </si>
  <si>
    <t>PINTURAS</t>
  </si>
  <si>
    <t>13.01</t>
  </si>
  <si>
    <t>13.01.01</t>
  </si>
  <si>
    <t>15.02.018</t>
  </si>
  <si>
    <t>Esmalte A Base De Agua</t>
  </si>
  <si>
    <t>13.01.02</t>
  </si>
  <si>
    <t>15.02.020</t>
  </si>
  <si>
    <t>Massa Niveladora Para Interior (Areas Molhadas)</t>
  </si>
  <si>
    <t>13.01.03</t>
  </si>
  <si>
    <t>15.02.026</t>
  </si>
  <si>
    <t>Tinta Latex Standard Com Massa Niveladora</t>
  </si>
  <si>
    <t>15.02.061</t>
  </si>
  <si>
    <t>Tinta Latex Standard Em Superficie De Gesso</t>
  </si>
  <si>
    <t>13.02</t>
  </si>
  <si>
    <t>DEGRAUS</t>
  </si>
  <si>
    <t>13.02.01</t>
  </si>
  <si>
    <t>13.02.032</t>
  </si>
  <si>
    <t>Faixa Antiderrapante A Base De Resina Epóxica E Areia Quartzosa L=4Cm</t>
  </si>
  <si>
    <t>13.03</t>
  </si>
  <si>
    <t>ESQUADRIAS</t>
  </si>
  <si>
    <t>13.03.01</t>
  </si>
  <si>
    <t>13.03.02</t>
  </si>
  <si>
    <t>16.48.035</t>
  </si>
  <si>
    <t>Pintura Intumescente P/ Revestimento Contra Fogo Em Estr Metalica (Escada metálica)</t>
  </si>
  <si>
    <t>13.03.03</t>
  </si>
  <si>
    <t>15.03.032</t>
  </si>
  <si>
    <t>Primer P/ Galvanizados (Galvit/Similar) - Esquadrias</t>
  </si>
  <si>
    <t>13.03.04</t>
  </si>
  <si>
    <t>15.03.009</t>
  </si>
  <si>
    <t>Esmalte Em Cercas Portoes E Gradis</t>
  </si>
  <si>
    <t>13.03.05</t>
  </si>
  <si>
    <t>15.03.011</t>
  </si>
  <si>
    <t>Esmalte Com Massa Niveladora Em Esquadrias De Madeira</t>
  </si>
  <si>
    <t>13.04</t>
  </si>
  <si>
    <t>PAREDE EXTERNA</t>
  </si>
  <si>
    <t>13.04.01</t>
  </si>
  <si>
    <t>13.04.02</t>
  </si>
  <si>
    <t>Tinta Latex Standard (Pintura preta - atrás da pele de vidro)</t>
  </si>
  <si>
    <t>13.05</t>
  </si>
  <si>
    <t>PISO EXTERNO</t>
  </si>
  <si>
    <t>13.05.01</t>
  </si>
  <si>
    <t>16.18.080</t>
  </si>
  <si>
    <t>Si-11 Sinalização Horizontal Para Vaga Acessivel</t>
  </si>
  <si>
    <t>13.05.04</t>
  </si>
  <si>
    <t>30.06.110</t>
  </si>
  <si>
    <t>Sinalização Com Pictograma Para Vaga De Estacionamento, Com Faixas Demarcatórias</t>
  </si>
  <si>
    <t>30.06.090</t>
  </si>
  <si>
    <t>Placa De Identificação Para Estacionamento, Com Desenho Universal De Acessibilidade, Tipo Pedestal</t>
  </si>
  <si>
    <t>15.04.082</t>
  </si>
  <si>
    <t>Tinta Latex Para Piso</t>
  </si>
  <si>
    <t>13.06</t>
  </si>
  <si>
    <t>QUADRA</t>
  </si>
  <si>
    <t>13.06.01</t>
  </si>
  <si>
    <t>15.04.081</t>
  </si>
  <si>
    <t>Pintura De Linhas Demarcatorias De Quadra De Esportes</t>
  </si>
  <si>
    <t>ELEVADOR</t>
  </si>
  <si>
    <t>14.01</t>
  </si>
  <si>
    <t>14.01.01</t>
  </si>
  <si>
    <t>16.20.023</t>
  </si>
  <si>
    <t>14.01.02</t>
  </si>
  <si>
    <t>14.01.03</t>
  </si>
  <si>
    <t>SERVIÇOS COMPLEMENTARES</t>
  </si>
  <si>
    <t>15.01</t>
  </si>
  <si>
    <t>FECHO: MUROS / ALAMBRADOS / PORTÕES</t>
  </si>
  <si>
    <t>15.01.01</t>
  </si>
  <si>
    <t>15.01.02</t>
  </si>
  <si>
    <t>16.01.029</t>
  </si>
  <si>
    <t>Fd-24 Fechamento De Divisa Com Gradil Eletrofundido / Broca (H=235Cm)</t>
  </si>
  <si>
    <t>15.01.03</t>
  </si>
  <si>
    <t>16.01.045</t>
  </si>
  <si>
    <t>Portão Em Gradil Eletrofundido</t>
  </si>
  <si>
    <t>15.01.04</t>
  </si>
  <si>
    <t>16.01.058</t>
  </si>
  <si>
    <t>Gradil Eletrofundido Galv. Com Pintura Eletrostatica 62X132Mm Barra 25X2Mm</t>
  </si>
  <si>
    <t>15.01.05</t>
  </si>
  <si>
    <t>16.01.083</t>
  </si>
  <si>
    <t>Pt-33 Portao Gradil Eletrofundido / Pilarete De Concreto (180X235Cm)</t>
  </si>
  <si>
    <t>15.01.06</t>
  </si>
  <si>
    <t>16.01.088</t>
  </si>
  <si>
    <t>Pt-41 Portao Em Chapa De Aco (300X235Cm)</t>
  </si>
  <si>
    <t>15.01.07</t>
  </si>
  <si>
    <t>06.02.060</t>
  </si>
  <si>
    <t>Pt-38 Portao Em Gradil Eletrofundido (345X230Cm)</t>
  </si>
  <si>
    <t>15.01.08</t>
  </si>
  <si>
    <t>06.02.061</t>
  </si>
  <si>
    <t>Pt-39 Portao Em Gradil Eletrofundido (165X230Cm)</t>
  </si>
  <si>
    <t>15.01.09</t>
  </si>
  <si>
    <t>06.02.062</t>
  </si>
  <si>
    <t>Pt-40 Bandeira Em Gradil Eletrofundido</t>
  </si>
  <si>
    <t>15.02</t>
  </si>
  <si>
    <t>15.02.01</t>
  </si>
  <si>
    <t>15.02.02</t>
  </si>
  <si>
    <t>16.13.010</t>
  </si>
  <si>
    <t>15.02.03</t>
  </si>
  <si>
    <t>15.02.04</t>
  </si>
  <si>
    <t>16.80.015</t>
  </si>
  <si>
    <t>15.02.05</t>
  </si>
  <si>
    <t>15.02.06</t>
  </si>
  <si>
    <t>16.80.013</t>
  </si>
  <si>
    <t>Piso De Concreto Desempenado C/ Requadro 1.80Cm E=6Cm</t>
  </si>
  <si>
    <t>15.02.08</t>
  </si>
  <si>
    <t>13.02.005</t>
  </si>
  <si>
    <t>Cimentado Desempenado Alisado E=3,50Cm Incl Arg Reg</t>
  </si>
  <si>
    <t>15.02.09</t>
  </si>
  <si>
    <t>50.05.492</t>
  </si>
  <si>
    <t>Sinalizador Audiovisual De Advertência</t>
  </si>
  <si>
    <t>15.02.10</t>
  </si>
  <si>
    <t>49.12.010</t>
  </si>
  <si>
    <t>Boca De Lobo Simples Tipo Pmsp Com Tampa De Concreto</t>
  </si>
  <si>
    <t>16.02.029</t>
  </si>
  <si>
    <t>Ga-03 Guia E Sarjeta Tipo Pmsp</t>
  </si>
  <si>
    <t>15.03</t>
  </si>
  <si>
    <t>GRAMADOS / PAISAGISMO</t>
  </si>
  <si>
    <t>15.03.01</t>
  </si>
  <si>
    <t>16.03.002</t>
  </si>
  <si>
    <t xml:space="preserve">Grama Esmeralda Em Placas 
 </t>
  </si>
  <si>
    <t>15.03.02</t>
  </si>
  <si>
    <t>16.07.023</t>
  </si>
  <si>
    <t>Bc-25 Banco De Concreto Pre-Fabricado (L=216Cm)</t>
  </si>
  <si>
    <t>15.03.03</t>
  </si>
  <si>
    <t>16.03.014</t>
  </si>
  <si>
    <t>Ap-02 Protetor Para Arvores</t>
  </si>
  <si>
    <t>15.03.04</t>
  </si>
  <si>
    <t>16.03.109</t>
  </si>
  <si>
    <t>Forração Lambari-Roxo</t>
  </si>
  <si>
    <t>15.03.05</t>
  </si>
  <si>
    <t>16.03.430</t>
  </si>
  <si>
    <t>Cipó De São João H=0,50 A 0,70M</t>
  </si>
  <si>
    <t>15.03.06</t>
  </si>
  <si>
    <t>16.03.300</t>
  </si>
  <si>
    <t>Cumeeira Normal Em Cimento Reforçado Com Fio Sintético Crfs - Perfil Ondulado</t>
  </si>
  <si>
    <t>15.03.07</t>
  </si>
  <si>
    <t>16.03.301</t>
  </si>
  <si>
    <t>Arbusto Ave-Do-Paraíso H=0,50 A 0,70M</t>
  </si>
  <si>
    <t>15.03.08</t>
  </si>
  <si>
    <t>16.03.088</t>
  </si>
  <si>
    <t>Forracao - Lirio Amarelo</t>
  </si>
  <si>
    <t>15.03.09</t>
  </si>
  <si>
    <t>16.03.092</t>
  </si>
  <si>
    <t>Forracao - Clorofito</t>
  </si>
  <si>
    <t>15.03.10</t>
  </si>
  <si>
    <t>16.03.402</t>
  </si>
  <si>
    <t>Palmeira Indaiá H=1,50 A 2,00M</t>
  </si>
  <si>
    <t>15.03.11</t>
  </si>
  <si>
    <t>Arbusto Resedá H=0,50 A 0,70M</t>
  </si>
  <si>
    <t>15.03.12</t>
  </si>
  <si>
    <t>16.03.228</t>
  </si>
  <si>
    <t>Árvore Ornamental Mulungu-Do-Litoral (Suinã) H=2,00M</t>
  </si>
  <si>
    <t>15.03.13</t>
  </si>
  <si>
    <t>16.03.200</t>
  </si>
  <si>
    <t>Árvore Ornamental Aldrago H=2,00M</t>
  </si>
  <si>
    <t>15.03.14</t>
  </si>
  <si>
    <t>16.03.203</t>
  </si>
  <si>
    <t>Árvore Ornamental Aroeira-Salsa H=2,00M</t>
  </si>
  <si>
    <t>15.03.15</t>
  </si>
  <si>
    <t>16.03.213</t>
  </si>
  <si>
    <t>Árvore Ornamental Cedro-Rosa (Cedro) H=2,00M</t>
  </si>
  <si>
    <t>15.04</t>
  </si>
  <si>
    <t>SERVIÇOS DE COMPLEMENTARES</t>
  </si>
  <si>
    <t>15.04.01</t>
  </si>
  <si>
    <t>16.06.022</t>
  </si>
  <si>
    <t>Mb-03 Mastro Para Bandeiras</t>
  </si>
  <si>
    <t>15.04.02</t>
  </si>
  <si>
    <t>16.06.023</t>
  </si>
  <si>
    <t>Al-01 Abrigo Para Lixo</t>
  </si>
  <si>
    <t>15.04.03</t>
  </si>
  <si>
    <t>05.05.061</t>
  </si>
  <si>
    <t>Be-15 Bancada Laboratorio Com Prateleira</t>
  </si>
  <si>
    <t>15.04.04</t>
  </si>
  <si>
    <t>05.05.062</t>
  </si>
  <si>
    <t>Be-16 Bancada Laboratorio 2 Cubas 50X40X25Cm (L=180Cm)</t>
  </si>
  <si>
    <t>15.04.05</t>
  </si>
  <si>
    <t>13.02.012</t>
  </si>
  <si>
    <t>Qe-28 Quadra De Esportes/Piso Com Protecao Acustica Sobre Laje</t>
  </si>
  <si>
    <t>15.04.06</t>
  </si>
  <si>
    <t>06.03.080</t>
  </si>
  <si>
    <t>Qe-39 Tabela De Basquete (Laje Alveolar)</t>
  </si>
  <si>
    <t>15.04.07</t>
  </si>
  <si>
    <t>06.03.075</t>
  </si>
  <si>
    <t>Qe-43 Poste Para Rede Voleibol (Laje Alveolar)</t>
  </si>
  <si>
    <t>15.04.08</t>
  </si>
  <si>
    <t>06.03.078</t>
  </si>
  <si>
    <t>Qe-46 Trave De Futebol De Salao (Laje Alveolar)</t>
  </si>
  <si>
    <t>15.04.09</t>
  </si>
  <si>
    <t>54.20.040</t>
  </si>
  <si>
    <t>Bate-Roda Em Concreto Pré-Moldado</t>
  </si>
  <si>
    <t>15.05</t>
  </si>
  <si>
    <t>LIMPEZA FINAL DE OBRA</t>
  </si>
  <si>
    <t>15.05.01</t>
  </si>
  <si>
    <t>16.11.005</t>
  </si>
  <si>
    <t>Limpeza Da Obra</t>
  </si>
  <si>
    <t>Mão Obra:</t>
  </si>
  <si>
    <t>LS: 120,87%</t>
  </si>
  <si>
    <t>SubMO:</t>
  </si>
  <si>
    <t>Materiais:</t>
  </si>
  <si>
    <t>TOTAL:</t>
  </si>
  <si>
    <t>Descrição</t>
  </si>
  <si>
    <t>Unidade</t>
  </si>
  <si>
    <t>Coeficiente</t>
  </si>
  <si>
    <t>Preço</t>
  </si>
  <si>
    <t>Sub Total</t>
  </si>
  <si>
    <t>SERVENTE</t>
  </si>
  <si>
    <t>H</t>
  </si>
  <si>
    <t>PEDREIRO</t>
  </si>
  <si>
    <t>CARPINTEIRO</t>
  </si>
  <si>
    <t>ENCANADOR</t>
  </si>
  <si>
    <t>AJUDANTE</t>
  </si>
  <si>
    <t>AREIA</t>
  </si>
  <si>
    <t>M3</t>
  </si>
  <si>
    <t>CIMENTO</t>
  </si>
  <si>
    <t>KG</t>
  </si>
  <si>
    <t>BLOCO ESTRUTURAL CERAMICO 19 X 19 X 39 CM, 6,0 MPA (NBR 15270)</t>
  </si>
  <si>
    <t xml:space="preserve">UN    </t>
  </si>
  <si>
    <t>PREGO DE ACO POLIDO COM CABECA 15 X 18 (1 1/2 X 13)</t>
  </si>
  <si>
    <t xml:space="preserve">KG    </t>
  </si>
  <si>
    <t>SARRAFO *2,5 X 5* CM EM PINUS, MISTA OU EQUIVALENTE DA REGIAO - BRUTA</t>
  </si>
  <si>
    <t xml:space="preserve">M     </t>
  </si>
  <si>
    <t>TABUA *2,5 X 30 CM EM PINUS, MISTA OU EQUIVALENTE DA REGIAO - BRUTA</t>
  </si>
  <si>
    <t>HIDROMETRO UNIJATO, VAZAO MAXIMA DE 3,0 M3/H, DE 1/2"</t>
  </si>
  <si>
    <t>TUBO ACO GALVANIZADO COM COSTURA, CLASSE LEVE, DN 20 MM ( 3/4"),  E = 2,25 MM,  *1,3* KG/M (NBR 5580)</t>
  </si>
  <si>
    <t>CAIXA D'AGUA EM POLIETILENO 1000 LITROS, COM TAMPA</t>
  </si>
  <si>
    <t>ELETRICISTA</t>
  </si>
  <si>
    <t>ABRACADEIRA EM ACO PARA AMARRACAO DE ELETRODUTOS, TIPO D, COM 1/2" E PARAFUSO DE FIXACAO</t>
  </si>
  <si>
    <t>CABO DE COBRE, FLEXIVEL, CLASSE 4 OU 5, ISOLACAO EM PVC/A, ANTICHAMA BWF-B, 1 CONDUTOR, 450/750 V, SECAO NOMINAL 16 MM2</t>
  </si>
  <si>
    <t>CURVA 90 GRAUS, LONGA, DE PVC RIGIDO ROSCAVEL, DE 1 1/2", PARA ELETRODUTO</t>
  </si>
  <si>
    <t>ELETRODUTO DE PVC RIGIDO ROSCAVEL DE 1/2 ", SEM LUVA</t>
  </si>
  <si>
    <t>ISOLADOR DE PORCELANA, TIPO PINO MONOCORPO, PARA TENSAO DE *15* KV</t>
  </si>
  <si>
    <t>VIGA NAO APARELHADA *8 X 16* CM EM MACARANDUBA, ANGELIM OU EQUIVALENTE DA REGIAO -  BRUTA</t>
  </si>
  <si>
    <t>TUBO ACO GALVANIZADO COM COSTURA, CLASSE MEDIA, DN 2.1/2", E = *3,65* MM, PESO *6,51* KG/M (NBR 5580)</t>
  </si>
  <si>
    <t>ELETRODUTO FLEXIVEL, EM ACO, TIPO CONDUITE, DIAMETRO DE 1 1/2"</t>
  </si>
  <si>
    <t>FUSIVEL DIAZED 20 A TAMANHO DII, CAPACIDADE DE INTERRUPCAO DE 50 KA EM VCA E 8 KA EM VCC, TENSAO NOMIMNAL DE 500 V</t>
  </si>
  <si>
    <t>ITEM</t>
  </si>
  <si>
    <t>DESCRIÇÃO DOS SERVIÇOS</t>
  </si>
  <si>
    <t>VALOR TOTAL</t>
  </si>
  <si>
    <t xml:space="preserve">TOTAL  GERAL </t>
  </si>
  <si>
    <t>Peso</t>
  </si>
  <si>
    <t>Valor do Serviço</t>
  </si>
  <si>
    <t>%</t>
  </si>
  <si>
    <t>R$</t>
  </si>
  <si>
    <t>Sub-Total</t>
  </si>
  <si>
    <t>Total Geral</t>
  </si>
  <si>
    <t>M2</t>
  </si>
  <si>
    <t>01.21.010</t>
  </si>
  <si>
    <t>01.21.090</t>
  </si>
  <si>
    <t>01.21.110</t>
  </si>
  <si>
    <t>01.21.130</t>
  </si>
  <si>
    <t>CJ</t>
  </si>
  <si>
    <t>08.03.020</t>
  </si>
  <si>
    <t>09.02.080</t>
  </si>
  <si>
    <t>16.03.320</t>
  </si>
  <si>
    <t>21.10.071</t>
  </si>
  <si>
    <t>Rodapé flexível para piso vinílico em PVC, espessura de 2 mm e altura de 7,5 cm, curvo/plano, com impermeabilizante acrílico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</si>
  <si>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</si>
  <si>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</si>
  <si>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</si>
  <si>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</si>
  <si>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</si>
  <si>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</si>
  <si>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</si>
  <si>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</si>
  <si>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5678</t>
  </si>
  <si>
    <t>95601</t>
  </si>
  <si>
    <t>IMPERMEABILIZAÇÃO DE SUPERFÍCIE COM ARGAMASSA POLIMÉRICA / MEMBRANA ACRÍLICA, 4 DEMÃOS, REFORÇADA COM VÉU DE POLIÉSTER (MAV). AF_06/2018</t>
  </si>
  <si>
    <t>PINTURA DE PISO COM TINTA EPÓXI, APLICAÇÃO MANUAL, 2 DEMÃOS, INCLUSO PRIMER EPÓXI. AF_05/2021</t>
  </si>
  <si>
    <t>95967</t>
  </si>
  <si>
    <t>90781</t>
  </si>
  <si>
    <t>03.03.034</t>
  </si>
  <si>
    <t>Laje Pre-Fabricada Painel Alveolar Concreto Protendido H15-100Kgf/M2</t>
  </si>
  <si>
    <t>Composição 4</t>
  </si>
  <si>
    <t>Laje Pre-Fabricada Painel Alveolar Concreto Protendido H26.5 - 300Kgf/M2</t>
  </si>
  <si>
    <t>Composição 5</t>
  </si>
  <si>
    <t>Composição 6</t>
  </si>
  <si>
    <t>Laje Pre-Fabricada Painel Alveolar Concreto Protendido H26.5 - 400Kgf/M2</t>
  </si>
  <si>
    <t>Laje Pre-Fabricada Painel Alveolar Concreto Protendido H40 - 500Kgf/M2</t>
  </si>
  <si>
    <t>Concreto Dosado, Bombeado E Lancado Fck=25Mpa</t>
  </si>
  <si>
    <t>04.01.030</t>
  </si>
  <si>
    <t>Alvenaria De Bloco De Concreto E=9 cmClasse C</t>
  </si>
  <si>
    <t>Alvenaria De Bloco De Concreto 19X19X39 Cm Classe C</t>
  </si>
  <si>
    <t>04.01.034</t>
  </si>
  <si>
    <t>05.01.004</t>
  </si>
  <si>
    <t>Pm-04 Porta De Madeira Sarrafeada P/ Pint. Bat. Madeira L=82Cm</t>
  </si>
  <si>
    <t>Laje Pre-Faabricada Unid c/Vigotas Protendidas LP12-100Kgf/m2</t>
  </si>
  <si>
    <t>Taxa de Mobilização e Desmobilização de Equipamentos para Execução de Sondagem</t>
  </si>
  <si>
    <t>Sondagem do Terreno à Percussão (Mínimo de 30 m)</t>
  </si>
  <si>
    <t>tx</t>
  </si>
  <si>
    <t>FDE-Jul/21</t>
  </si>
  <si>
    <t>04-60-00</t>
  </si>
  <si>
    <t>m²</t>
  </si>
  <si>
    <t>Sistema Fotovoltaíco de geração de energia - 105 Kva</t>
  </si>
  <si>
    <t>15.04.10</t>
  </si>
  <si>
    <t>CALÇADA E ACESSO DE PEDESTRES</t>
  </si>
  <si>
    <t xml:space="preserve">BLOCOS E BALDRAMES </t>
  </si>
  <si>
    <t>Imperm.Resp.Alv.Embas. Com Argam.Cim-Areia 1:3 Contendo Hidrófugo</t>
  </si>
  <si>
    <t>03.04.12</t>
  </si>
  <si>
    <t>03.04.13</t>
  </si>
  <si>
    <t xml:space="preserve">ALVENARIA  </t>
  </si>
  <si>
    <t>06.04.03</t>
  </si>
  <si>
    <t xml:space="preserve">Fornecimento E Montagem De Estrutura Metalica Com Aço Resistente A Corrosao (Astm A709/A588) - Escadas Metálica
 </t>
  </si>
  <si>
    <t>TETO / FORROS / PAREDES INTERNAS - trocar pela impressa</t>
  </si>
  <si>
    <t>04.01.05</t>
  </si>
  <si>
    <t>04.01.06</t>
  </si>
  <si>
    <t xml:space="preserve">IMPERMEABILIZAÇAO RESERV.ELEV COM ARGAMASSA POLIMERICA APLICAÇAO 2 DEMÃOS SEMIFLEXIVEL + 4 DEMÃOS FLEXIVEL INCLUS.TELA ESTRUTURANTE
 </t>
  </si>
  <si>
    <t>Tinta Epóxi - Reboco Com Massa Base Epóxi (Paredes e Teto Piscina)</t>
  </si>
  <si>
    <t>15.04.11</t>
  </si>
  <si>
    <t>15.04.12</t>
  </si>
  <si>
    <t>15.04.13</t>
  </si>
  <si>
    <t>15.04.14</t>
  </si>
  <si>
    <t>15.04.15</t>
  </si>
  <si>
    <t>Muro de Arrimo H=1,40, com drenagem</t>
  </si>
  <si>
    <t>02.01.03</t>
  </si>
  <si>
    <t>03.03.04</t>
  </si>
  <si>
    <t xml:space="preserve">Concreto Dosado,Bombeado E Lancado Fck=25Mpa </t>
  </si>
  <si>
    <t>Taxa de Mobilização e Desmobilização de Equipamentos para Execução de Sondagem Rotativa</t>
  </si>
  <si>
    <t>Sondagem do Terreno Rotativa em Rocha</t>
  </si>
  <si>
    <t xml:space="preserve">MOVIMENTO DE TERRA MECANIZADO </t>
  </si>
  <si>
    <t xml:space="preserve">MOVIMENTO DE TERRA MANUAL (Blocos, Baldrames) </t>
  </si>
  <si>
    <t xml:space="preserve">FUNDAÇÃO E ESTRUTURA </t>
  </si>
  <si>
    <t>03.01.05</t>
  </si>
  <si>
    <t xml:space="preserve">Aco Ca 50 (A Ou B) Fyk= 500 M Pa </t>
  </si>
  <si>
    <t>14.01.008</t>
  </si>
  <si>
    <t>Vidro Liso Comum Incolor de 6mm</t>
  </si>
  <si>
    <t xml:space="preserve">IMPERMEABILIZAÇÃO </t>
  </si>
  <si>
    <t>12.01.05</t>
  </si>
  <si>
    <t>Elevador 3 Paradas Maq Conjugada Porta Unilateral (Acessib) - trocador</t>
  </si>
  <si>
    <t>Locação Mensal de Container 6,00m com Ventilação</t>
  </si>
  <si>
    <t>Caixilho Fixo em Alumínio - Pele de Vidro</t>
  </si>
  <si>
    <t>06.01.075</t>
  </si>
  <si>
    <t>Composição 7</t>
  </si>
  <si>
    <t>Composição 8</t>
  </si>
  <si>
    <t xml:space="preserve">Revestimento Em Placas De Alumínio Composto "Acm", Espessura De 4 Mm E Acabamento Em Pvdf </t>
  </si>
  <si>
    <t>COTAÇÃO</t>
  </si>
  <si>
    <t>ADITIVO EXPANSOR</t>
  </si>
  <si>
    <t>CAMINHAO GUINDASTE SOBRE PNEUS CAPAC.CARGA DE 60 TON</t>
  </si>
  <si>
    <t>LAJE PRÉ-FABRICADA PAINEL ALVEOLAR CONCRETO PROTENDIDO H26,5-300KGF/M2</t>
  </si>
  <si>
    <t>16.14.049</t>
  </si>
  <si>
    <t>16.14.055</t>
  </si>
  <si>
    <t>LAJE PRE-FABR PAINEL ALVEOLAR PROT H26,5-300KGF/M2</t>
  </si>
  <si>
    <t>LAJE PRÉ-FABRICADA PAINEL ALVEOLAR CONCRETO PROTENDIDO H26,5-500KGF/M2</t>
  </si>
  <si>
    <t>LAJE PRE-FABR PAINEL ALVEOLAR PROT H26,5-500KGF/M2</t>
  </si>
  <si>
    <t>LAJE PRÉ-FABRICADA PAINEL ALVEOLAR CONCRETO PROTENDIDO H40-500KGF/M2</t>
  </si>
  <si>
    <t>LAJE PRE-FABR PAINEL ALVEOLAR PROT H40-500KGF/M2</t>
  </si>
  <si>
    <t>SISTEMA FOTOVOLTAICO DE GERAÇÃO DE ENERGIA - 105 KVA</t>
  </si>
  <si>
    <t xml:space="preserve">FORNECIMENTO DE MATERIAL E EQUIPAMENTO E INSTALAÇÃO DO SISTEMA </t>
  </si>
  <si>
    <t>SISTEMA DE AQUECIMENTO - PISCINA</t>
  </si>
  <si>
    <t>SISTEMA DE FILTRAGEM - PISCINA</t>
  </si>
  <si>
    <t>PREFEITURA DO MUNICÍPIO DE ITAPEVI</t>
  </si>
  <si>
    <t>ESTADO DE  SÃO PAULO</t>
  </si>
  <si>
    <t>Município de Itapevi - ITAPEVI/SP</t>
  </si>
  <si>
    <t>________________________________________</t>
  </si>
  <si>
    <t>SECRETARIA DE INFRA ESTRUTURA E SERVIÇOS URBANOS</t>
  </si>
  <si>
    <t>Marcos de Oliveira Anjos</t>
  </si>
  <si>
    <t>Secretário de Infraestrutura e Serviços Urbanos</t>
  </si>
  <si>
    <t>Escola de Tempo Integral - Professora Nádia Bernaudo</t>
  </si>
  <si>
    <t>Construção de Escola de Tempo Integral</t>
  </si>
  <si>
    <t xml:space="preserve">Construção de Escola de Tempo Integral </t>
  </si>
  <si>
    <t>Tipo de Intervenção:  Construção de Escola de Tempo Integral</t>
  </si>
  <si>
    <t>Itapevi, 15 de Setembro de 2021</t>
  </si>
  <si>
    <t xml:space="preserve">Fabio das Virgens Júnior </t>
  </si>
  <si>
    <t>CREA nº 5070331130 - SP</t>
  </si>
  <si>
    <t xml:space="preserve"> Engenheiro Civil</t>
  </si>
  <si>
    <t>CONCRETO DOSADO, BOMBEADO E LANCADO FCK=30MPA</t>
  </si>
  <si>
    <t>CONCRETO GROUT, PREPARADO NO LOCAL, LANÇADO E ADENSADO</t>
  </si>
  <si>
    <t>Remoção de terra além do primeiro km</t>
  </si>
  <si>
    <t xml:space="preserve">Tipo de Intervenção: Construção de Escola de Tempo Integral </t>
  </si>
  <si>
    <t>01.01.02</t>
  </si>
  <si>
    <t>01.01.03</t>
  </si>
  <si>
    <t>01.01.04</t>
  </si>
  <si>
    <t>01.01.05</t>
  </si>
  <si>
    <t>01.01.06</t>
  </si>
  <si>
    <t>Engenheiro Civil de Obra Pleno com Encargos Complementares</t>
  </si>
  <si>
    <t>Encarregado Geral de Obras com Encargos Complementares</t>
  </si>
  <si>
    <t>Técnico em Segurança do Trabalho com Encargos Complementares</t>
  </si>
  <si>
    <t>Alomoxarife com Encargos Complementares</t>
  </si>
  <si>
    <t>Vigia Noturno com Encargos Complementares</t>
  </si>
  <si>
    <t>Vigia Diurno com Encargos Complementares</t>
  </si>
  <si>
    <t>mês</t>
  </si>
  <si>
    <t>SINAPI</t>
  </si>
  <si>
    <t>CDHU</t>
  </si>
  <si>
    <t>FDE</t>
  </si>
  <si>
    <t>SIURB INFRA</t>
  </si>
  <si>
    <t>SIURB EDIF</t>
  </si>
  <si>
    <t>11.03.006</t>
  </si>
  <si>
    <t>DISJUNTOR TERMOMAGNETICO TRIPOLAR 125A</t>
  </si>
  <si>
    <t>FDE- Jan/22; Siurb-Jul/21; CDHU-185; SINAPI - Fev/22</t>
  </si>
  <si>
    <t>01.02.03</t>
  </si>
  <si>
    <t>01.02.14</t>
  </si>
  <si>
    <t>01.02.15</t>
  </si>
  <si>
    <t>03.02.02</t>
  </si>
  <si>
    <t>03.02.03</t>
  </si>
  <si>
    <t>07.01.06</t>
  </si>
  <si>
    <t>07.02.02</t>
  </si>
  <si>
    <t>08.01.06</t>
  </si>
  <si>
    <t>11.01.02</t>
  </si>
  <si>
    <t>13.01.04</t>
  </si>
  <si>
    <t>13.01.05</t>
  </si>
  <si>
    <t>13.05.02</t>
  </si>
  <si>
    <t>13.05.03</t>
  </si>
  <si>
    <t>15.02.07</t>
  </si>
  <si>
    <t>TOTAL GERAL C/ BDI</t>
  </si>
  <si>
    <t>BDI:</t>
  </si>
  <si>
    <t>Custo un. S/ BDI</t>
  </si>
  <si>
    <t>Custo Total S/ BDI</t>
  </si>
  <si>
    <t>VALOR TOTAL S/BDI</t>
  </si>
  <si>
    <t>VALOR TOTAL C/BDI</t>
  </si>
  <si>
    <t>TOTAL GERAL S/BDI</t>
  </si>
  <si>
    <t>XX,XX%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</si>
</sst>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\-??_);_(@_)"/>
    <numFmt numFmtId="166" formatCode="0.0000"/>
    <numFmt numFmtId="167" formatCode="_(&quot;R$ &quot;* #,##0.00_);_(&quot;R$ &quot;* \(#,##0.00\);_(&quot;R$ &quot;* \-??_);_(@_)"/>
    <numFmt numFmtId="168" formatCode="&quot;R$&quot;\ #,##0.00"/>
    <numFmt numFmtId="169" formatCode="00"/>
    <numFmt numFmtId="170" formatCode="_-&quot;R$ &quot;* #,##0.00_-;&quot;-R$ &quot;* #,##0.00_-;_-&quot;R$ &quot;* \-??_-;_-@"/>
    <numFmt numFmtId="171" formatCode="&quot;MÊS&quot;\ ##"/>
    <numFmt numFmtId="172" formatCode="_-* #,##0.00_-;\-* #,##0.00_-;_-* &quot;-&quot;??_-;_-@"/>
    <numFmt numFmtId="173" formatCode="_(* #,##0.00_);_(* \(#,##0.00\);_(* &quot;-&quot;??_);_(@_)"/>
    <numFmt numFmtId="174" formatCode="##,##0.00\ &quot;m2&quot;"/>
    <numFmt numFmtId="175" formatCode="&quot;R$ &quot;#,##0.00\ &quot;/ m2&quot;"/>
    <numFmt numFmtId="176" formatCode="_-* #,##0.00_-;\-* #,##0.00_-;_-* \-??_-;_-@_-"/>
    <numFmt numFmtId="177" formatCode="&quot;R$ &quot;\ #,##0.00\ &quot;/&quot;\ &quot;m2&quot;"/>
  </numFmts>
  <fonts count="7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sz val="15"/>
      <color theme="1"/>
      <name val="Arial"/>
      <family val="2"/>
    </font>
    <font>
      <b/>
      <sz val="15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24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4"/>
      <color theme="2"/>
      <name val="Arial"/>
      <family val="2"/>
    </font>
    <font>
      <sz val="14"/>
      <color theme="2"/>
      <name val="Arial"/>
      <family val="2"/>
    </font>
    <font>
      <sz val="16"/>
      <color theme="1"/>
      <name val="Arial"/>
      <family val="2"/>
    </font>
    <font>
      <b/>
      <shadow/>
      <sz val="10"/>
      <name val="Arial"/>
      <family val="2"/>
    </font>
    <font>
      <sz val="14"/>
      <name val="Arial"/>
      <family val="2"/>
    </font>
    <font>
      <b/>
      <shadow/>
      <sz val="16"/>
      <name val="Arial"/>
      <family val="2"/>
    </font>
    <font>
      <shadow/>
      <sz val="16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22"/>
      <name val="Arial"/>
      <family val="2"/>
    </font>
    <font>
      <sz val="12"/>
      <color rgb="FF000000"/>
      <name val="Arial"/>
      <family val="2"/>
    </font>
    <font>
      <b/>
      <sz val="11.5"/>
      <name val="Arial"/>
      <family val="2"/>
    </font>
    <font>
      <b/>
      <sz val="36"/>
      <name val="Arial"/>
      <family val="2"/>
    </font>
    <font>
      <b/>
      <shadow/>
      <sz val="22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F243E"/>
        <bgColor rgb="FF0F243E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-0.499984740745262"/>
        <bgColor rgb="FF0F243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F243E"/>
      </patternFill>
    </fill>
  </fills>
  <borders count="10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</borders>
  <cellStyleXfs count="23">
    <xf numFmtId="0" fontId="0" fillId="0" borderId="0"/>
    <xf numFmtId="0" fontId="28" fillId="0" borderId="5"/>
    <xf numFmtId="43" fontId="28" fillId="0" borderId="5" applyFont="0" applyFill="0" applyBorder="0" applyAlignment="0" applyProtection="0"/>
    <xf numFmtId="0" fontId="2" fillId="0" borderId="5"/>
    <xf numFmtId="0" fontId="31" fillId="0" borderId="5"/>
    <xf numFmtId="173" fontId="31" fillId="0" borderId="5" applyFont="0" applyFill="0" applyBorder="0" applyAlignment="0" applyProtection="0"/>
    <xf numFmtId="43" fontId="2" fillId="0" borderId="5" applyFont="0" applyFill="0" applyBorder="0" applyAlignment="0" applyProtection="0"/>
    <xf numFmtId="0" fontId="33" fillId="0" borderId="5"/>
    <xf numFmtId="0" fontId="34" fillId="0" borderId="5"/>
    <xf numFmtId="0" fontId="7" fillId="0" borderId="5"/>
    <xf numFmtId="0" fontId="37" fillId="0" borderId="5"/>
    <xf numFmtId="173" fontId="37" fillId="0" borderId="5" applyFont="0" applyFill="0" applyBorder="0" applyAlignment="0" applyProtection="0"/>
    <xf numFmtId="9" fontId="37" fillId="0" borderId="5" applyFont="0" applyFill="0" applyBorder="0" applyAlignment="0" applyProtection="0"/>
    <xf numFmtId="0" fontId="43" fillId="0" borderId="5"/>
    <xf numFmtId="0" fontId="1" fillId="0" borderId="5"/>
    <xf numFmtId="43" fontId="1" fillId="0" borderId="5" applyFont="0" applyFill="0" applyBorder="0" applyAlignment="0" applyProtection="0"/>
    <xf numFmtId="0" fontId="7" fillId="0" borderId="5"/>
    <xf numFmtId="173" fontId="7" fillId="0" borderId="5" applyFont="0" applyFill="0" applyBorder="0" applyAlignment="0" applyProtection="0"/>
    <xf numFmtId="9" fontId="7" fillId="0" borderId="5" applyFont="0" applyFill="0" applyBorder="0" applyAlignment="0" applyProtection="0"/>
    <xf numFmtId="164" fontId="44" fillId="0" borderId="0" applyFont="0" applyFill="0" applyBorder="0" applyAlignment="0" applyProtection="0"/>
    <xf numFmtId="0" fontId="7" fillId="0" borderId="5"/>
    <xf numFmtId="0" fontId="40" fillId="0" borderId="5"/>
    <xf numFmtId="9" fontId="70" fillId="0" borderId="0" applyFont="0" applyFill="0" applyBorder="0" applyAlignment="0" applyProtection="0"/>
  </cellStyleXfs>
  <cellXfs count="654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9" fontId="6" fillId="7" borderId="56" xfId="0" applyNumberFormat="1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167" fontId="10" fillId="7" borderId="30" xfId="0" applyNumberFormat="1" applyFont="1" applyFill="1" applyBorder="1" applyAlignment="1">
      <alignment horizontal="center" vertical="center" wrapText="1"/>
    </xf>
    <xf numFmtId="10" fontId="6" fillId="7" borderId="31" xfId="0" applyNumberFormat="1" applyFont="1" applyFill="1" applyBorder="1" applyAlignment="1">
      <alignment horizontal="center" vertical="center" wrapText="1"/>
    </xf>
    <xf numFmtId="167" fontId="24" fillId="2" borderId="58" xfId="0" applyNumberFormat="1" applyFont="1" applyFill="1" applyBorder="1" applyAlignment="1">
      <alignment horizontal="center" vertical="center" wrapText="1"/>
    </xf>
    <xf numFmtId="9" fontId="22" fillId="2" borderId="58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vertical="center"/>
    </xf>
    <xf numFmtId="166" fontId="1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0" fillId="0" borderId="5" xfId="20" applyFont="1" applyBorder="1" applyAlignment="1">
      <alignment vertical="center"/>
    </xf>
    <xf numFmtId="0" fontId="50" fillId="0" borderId="5" xfId="20" applyFont="1" applyFill="1" applyBorder="1" applyAlignment="1" applyProtection="1">
      <alignment vertical="center"/>
      <protection locked="0"/>
    </xf>
    <xf numFmtId="0" fontId="49" fillId="0" borderId="5" xfId="20" applyFont="1" applyBorder="1" applyAlignment="1">
      <alignment vertical="center"/>
    </xf>
    <xf numFmtId="4" fontId="49" fillId="0" borderId="85" xfId="20" applyNumberFormat="1" applyFont="1" applyBorder="1" applyAlignment="1">
      <alignment horizontal="center" vertical="center" wrapText="1"/>
    </xf>
    <xf numFmtId="0" fontId="46" fillId="0" borderId="5" xfId="20" applyFont="1" applyBorder="1" applyAlignment="1">
      <alignment vertical="center"/>
    </xf>
    <xf numFmtId="0" fontId="29" fillId="0" borderId="5" xfId="20" applyFont="1" applyBorder="1" applyAlignment="1">
      <alignment vertical="center"/>
    </xf>
    <xf numFmtId="0" fontId="47" fillId="0" borderId="5" xfId="20" applyFont="1" applyBorder="1" applyAlignment="1">
      <alignment vertical="center"/>
    </xf>
    <xf numFmtId="0" fontId="35" fillId="0" borderId="5" xfId="20" applyFont="1" applyBorder="1" applyAlignment="1">
      <alignment vertical="center" wrapText="1"/>
    </xf>
    <xf numFmtId="0" fontId="0" fillId="0" borderId="5" xfId="0" applyFont="1" applyBorder="1" applyAlignment="1"/>
    <xf numFmtId="4" fontId="49" fillId="0" borderId="5" xfId="20" applyNumberFormat="1" applyFont="1" applyBorder="1" applyAlignment="1">
      <alignment horizontal="center" vertical="center" wrapText="1"/>
    </xf>
    <xf numFmtId="0" fontId="42" fillId="0" borderId="5" xfId="20" applyFont="1" applyAlignment="1">
      <alignment horizontal="center" vertical="center"/>
    </xf>
    <xf numFmtId="0" fontId="9" fillId="2" borderId="7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7" fontId="9" fillId="2" borderId="73" xfId="0" applyNumberFormat="1" applyFont="1" applyFill="1" applyBorder="1" applyAlignment="1">
      <alignment horizontal="center" vertical="center" wrapText="1"/>
    </xf>
    <xf numFmtId="166" fontId="22" fillId="2" borderId="73" xfId="0" applyNumberFormat="1" applyFont="1" applyFill="1" applyBorder="1" applyAlignment="1">
      <alignment horizontal="center" vertical="center" wrapText="1"/>
    </xf>
    <xf numFmtId="4" fontId="57" fillId="0" borderId="5" xfId="20" applyNumberFormat="1" applyFont="1" applyAlignment="1">
      <alignment horizontal="center" vertical="center"/>
    </xf>
    <xf numFmtId="0" fontId="49" fillId="0" borderId="94" xfId="20" applyFont="1" applyBorder="1" applyAlignment="1">
      <alignment horizontal="center" vertical="center" wrapText="1"/>
    </xf>
    <xf numFmtId="0" fontId="49" fillId="0" borderId="5" xfId="20" applyFont="1" applyBorder="1" applyAlignment="1">
      <alignment vertical="center" wrapText="1"/>
    </xf>
    <xf numFmtId="0" fontId="50" fillId="0" borderId="5" xfId="20" applyFont="1" applyFill="1" applyBorder="1" applyAlignment="1">
      <alignment vertical="center"/>
    </xf>
    <xf numFmtId="0" fontId="35" fillId="0" borderId="5" xfId="20" applyFont="1" applyBorder="1" applyAlignment="1">
      <alignment horizontal="left" vertical="center"/>
    </xf>
    <xf numFmtId="0" fontId="29" fillId="0" borderId="95" xfId="20" applyFont="1" applyBorder="1" applyAlignment="1">
      <alignment horizontal="center" vertical="center" wrapText="1"/>
    </xf>
    <xf numFmtId="0" fontId="29" fillId="0" borderId="96" xfId="20" applyFont="1" applyBorder="1" applyAlignment="1">
      <alignment vertical="center" wrapText="1"/>
    </xf>
    <xf numFmtId="0" fontId="35" fillId="0" borderId="85" xfId="20" applyFont="1" applyBorder="1" applyAlignment="1">
      <alignment vertical="center" wrapText="1"/>
    </xf>
    <xf numFmtId="4" fontId="49" fillId="0" borderId="85" xfId="20" applyNumberFormat="1" applyFont="1" applyBorder="1" applyAlignment="1">
      <alignment vertical="center" wrapText="1"/>
    </xf>
    <xf numFmtId="168" fontId="35" fillId="0" borderId="85" xfId="19" applyNumberFormat="1" applyFont="1" applyBorder="1" applyAlignment="1">
      <alignment vertical="center"/>
    </xf>
    <xf numFmtId="0" fontId="29" fillId="0" borderId="97" xfId="20" applyFont="1" applyBorder="1" applyAlignment="1">
      <alignment vertical="center" wrapText="1"/>
    </xf>
    <xf numFmtId="174" fontId="35" fillId="0" borderId="5" xfId="20" applyNumberFormat="1" applyFont="1" applyFill="1" applyBorder="1" applyAlignment="1">
      <alignment horizontal="right" vertical="center" wrapText="1"/>
    </xf>
    <xf numFmtId="4" fontId="35" fillId="0" borderId="5" xfId="20" applyNumberFormat="1" applyFont="1" applyFill="1" applyBorder="1" applyAlignment="1">
      <alignment horizontal="right" vertical="center" wrapText="1"/>
    </xf>
    <xf numFmtId="0" fontId="29" fillId="0" borderId="5" xfId="20" applyFont="1" applyBorder="1" applyAlignment="1">
      <alignment vertical="center" wrapText="1"/>
    </xf>
    <xf numFmtId="0" fontId="0" fillId="0" borderId="5" xfId="20" applyFont="1" applyBorder="1" applyAlignment="1">
      <alignment horizontal="center" vertical="center" wrapText="1"/>
    </xf>
    <xf numFmtId="164" fontId="0" fillId="0" borderId="5" xfId="19" applyFont="1" applyFill="1" applyBorder="1" applyAlignment="1" applyProtection="1">
      <alignment horizontal="center" vertical="center" wrapText="1"/>
    </xf>
    <xf numFmtId="0" fontId="0" fillId="0" borderId="5" xfId="20" applyFont="1" applyBorder="1" applyAlignment="1">
      <alignment horizontal="center" vertical="center"/>
    </xf>
    <xf numFmtId="166" fontId="41" fillId="0" borderId="5" xfId="20" applyNumberFormat="1" applyFont="1" applyBorder="1" applyAlignment="1">
      <alignment horizontal="center" vertical="center" wrapText="1"/>
    </xf>
    <xf numFmtId="164" fontId="0" fillId="0" borderId="5" xfId="19" applyFont="1" applyFill="1" applyBorder="1" applyAlignment="1" applyProtection="1">
      <alignment vertical="center"/>
    </xf>
    <xf numFmtId="176" fontId="0" fillId="0" borderId="5" xfId="20" applyNumberFormat="1" applyFont="1" applyBorder="1" applyAlignment="1">
      <alignment horizontal="center" vertical="center" wrapText="1"/>
    </xf>
    <xf numFmtId="0" fontId="49" fillId="0" borderId="5" xfId="20" applyFont="1" applyAlignment="1">
      <alignment horizontal="center" vertical="center"/>
    </xf>
    <xf numFmtId="0" fontId="50" fillId="0" borderId="5" xfId="20" applyFont="1" applyAlignment="1">
      <alignment horizontal="center" vertical="center"/>
    </xf>
    <xf numFmtId="0" fontId="0" fillId="0" borderId="5" xfId="20" applyFont="1" applyBorder="1" applyAlignment="1">
      <alignment vertical="center" wrapText="1"/>
    </xf>
    <xf numFmtId="0" fontId="41" fillId="0" borderId="5" xfId="20" applyFont="1" applyBorder="1" applyAlignment="1">
      <alignment vertical="center"/>
    </xf>
    <xf numFmtId="0" fontId="49" fillId="0" borderId="5" xfId="20" applyFont="1" applyBorder="1" applyAlignment="1">
      <alignment horizontal="left" vertical="center" wrapText="1"/>
    </xf>
    <xf numFmtId="0" fontId="49" fillId="0" borderId="94" xfId="20" applyFont="1" applyBorder="1" applyAlignment="1">
      <alignment horizontal="left" vertical="center" wrapText="1"/>
    </xf>
    <xf numFmtId="0" fontId="57" fillId="0" borderId="87" xfId="20" applyFont="1" applyBorder="1" applyAlignment="1">
      <alignment vertical="center"/>
    </xf>
    <xf numFmtId="0" fontId="49" fillId="0" borderId="94" xfId="20" applyFont="1" applyBorder="1" applyAlignment="1">
      <alignment horizontal="left" vertical="center" wrapText="1"/>
    </xf>
    <xf numFmtId="0" fontId="49" fillId="0" borderId="85" xfId="20" applyFont="1" applyBorder="1" applyAlignment="1">
      <alignment vertical="center" wrapText="1"/>
    </xf>
    <xf numFmtId="0" fontId="29" fillId="0" borderId="85" xfId="20" applyFont="1" applyBorder="1" applyAlignment="1">
      <alignment vertical="center"/>
    </xf>
    <xf numFmtId="4" fontId="57" fillId="0" borderId="87" xfId="20" applyNumberFormat="1" applyFont="1" applyBorder="1" applyAlignment="1">
      <alignment horizontal="center" vertical="center"/>
    </xf>
    <xf numFmtId="4" fontId="57" fillId="0" borderId="88" xfId="2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3" fillId="0" borderId="81" xfId="0" applyFont="1" applyBorder="1" applyAlignment="1" applyProtection="1">
      <alignment vertical="center" wrapText="1"/>
      <protection locked="0"/>
    </xf>
    <xf numFmtId="0" fontId="0" fillId="0" borderId="84" xfId="20" applyFont="1" applyBorder="1" applyAlignment="1" applyProtection="1">
      <alignment horizontal="center" vertical="center"/>
      <protection locked="0"/>
    </xf>
    <xf numFmtId="0" fontId="0" fillId="0" borderId="84" xfId="20" applyFont="1" applyBorder="1" applyAlignment="1" applyProtection="1">
      <alignment vertical="center"/>
      <protection locked="0"/>
    </xf>
    <xf numFmtId="0" fontId="0" fillId="0" borderId="86" xfId="20" applyFont="1" applyBorder="1" applyAlignment="1" applyProtection="1">
      <alignment vertical="center"/>
      <protection locked="0"/>
    </xf>
    <xf numFmtId="0" fontId="0" fillId="0" borderId="87" xfId="20" applyFont="1" applyBorder="1" applyAlignment="1" applyProtection="1">
      <alignment vertical="center"/>
      <protection locked="0"/>
    </xf>
    <xf numFmtId="0" fontId="0" fillId="0" borderId="87" xfId="20" applyFont="1" applyFill="1" applyBorder="1" applyAlignment="1" applyProtection="1">
      <alignment horizontal="center" vertical="center"/>
      <protection locked="0"/>
    </xf>
    <xf numFmtId="0" fontId="48" fillId="0" borderId="87" xfId="20" applyFont="1" applyFill="1" applyBorder="1" applyAlignment="1" applyProtection="1">
      <alignment horizontal="left" vertical="center"/>
      <protection locked="0"/>
    </xf>
    <xf numFmtId="0" fontId="49" fillId="0" borderId="87" xfId="20" applyFont="1" applyBorder="1" applyAlignment="1" applyProtection="1">
      <alignment horizontal="center" vertical="center" wrapText="1"/>
      <protection locked="0"/>
    </xf>
    <xf numFmtId="4" fontId="49" fillId="0" borderId="87" xfId="20" applyNumberFormat="1" applyFont="1" applyFill="1" applyBorder="1" applyAlignment="1" applyProtection="1">
      <alignment horizontal="center" vertical="center" wrapText="1"/>
      <protection locked="0"/>
    </xf>
    <xf numFmtId="0" fontId="49" fillId="0" borderId="88" xfId="20" applyFont="1" applyBorder="1" applyAlignment="1" applyProtection="1">
      <alignment horizontal="center" vertical="center" wrapText="1"/>
      <protection locked="0"/>
    </xf>
    <xf numFmtId="0" fontId="49" fillId="0" borderId="5" xfId="20" applyFont="1" applyBorder="1" applyAlignment="1" applyProtection="1">
      <alignment horizontal="center" vertical="center" wrapText="1"/>
      <protection locked="0"/>
    </xf>
    <xf numFmtId="0" fontId="49" fillId="0" borderId="5" xfId="20" applyFont="1" applyBorder="1" applyAlignment="1" applyProtection="1">
      <alignment vertical="center"/>
      <protection locked="0"/>
    </xf>
    <xf numFmtId="174" fontId="49" fillId="0" borderId="5" xfId="19" applyNumberFormat="1" applyFont="1" applyFill="1" applyBorder="1" applyAlignment="1" applyProtection="1">
      <alignment horizontal="center" vertical="center" wrapText="1"/>
      <protection locked="0"/>
    </xf>
    <xf numFmtId="4" fontId="35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35" fillId="0" borderId="5" xfId="20" applyFont="1" applyBorder="1" applyAlignment="1" applyProtection="1">
      <alignment horizontal="center" vertical="center" wrapText="1"/>
      <protection locked="0"/>
    </xf>
    <xf numFmtId="167" fontId="49" fillId="0" borderId="5" xfId="2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0" fillId="8" borderId="0" xfId="0" applyFont="1" applyFill="1" applyAlignment="1" applyProtection="1">
      <protection locked="0"/>
    </xf>
    <xf numFmtId="0" fontId="10" fillId="8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wrapText="1"/>
      <protection locked="0"/>
    </xf>
    <xf numFmtId="10" fontId="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8" borderId="0" xfId="0" applyFont="1" applyFill="1" applyAlignment="1" applyProtection="1">
      <alignment vertical="center"/>
      <protection locked="0"/>
    </xf>
    <xf numFmtId="10" fontId="3" fillId="8" borderId="0" xfId="0" applyNumberFormat="1" applyFont="1" applyFill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 vertical="center" wrapText="1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10" fontId="3" fillId="8" borderId="0" xfId="0" applyNumberFormat="1" applyFont="1" applyFill="1" applyAlignment="1" applyProtection="1">
      <alignment vertical="center" wrapText="1"/>
      <protection locked="0"/>
    </xf>
    <xf numFmtId="10" fontId="3" fillId="8" borderId="0" xfId="0" applyNumberFormat="1" applyFont="1" applyFill="1" applyAlignment="1" applyProtection="1">
      <alignment horizontal="center" vertical="center" wrapText="1"/>
      <protection locked="0"/>
    </xf>
    <xf numFmtId="10" fontId="3" fillId="8" borderId="0" xfId="0" applyNumberFormat="1" applyFont="1" applyFill="1" applyAlignment="1" applyProtection="1">
      <alignment vertical="center"/>
      <protection locked="0"/>
    </xf>
    <xf numFmtId="2" fontId="13" fillId="8" borderId="0" xfId="0" applyNumberFormat="1" applyFont="1" applyFill="1" applyAlignment="1" applyProtection="1">
      <alignment horizontal="center" vertical="center" wrapText="1"/>
      <protection locked="0"/>
    </xf>
    <xf numFmtId="10" fontId="3" fillId="0" borderId="0" xfId="0" applyNumberFormat="1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0" fontId="39" fillId="0" borderId="0" xfId="0" applyFont="1" applyAlignment="1" applyProtection="1">
      <protection locked="0"/>
    </xf>
    <xf numFmtId="4" fontId="0" fillId="0" borderId="5" xfId="20" applyNumberFormat="1" applyFont="1" applyBorder="1" applyAlignment="1" applyProtection="1">
      <alignment vertical="center"/>
      <protection locked="0"/>
    </xf>
    <xf numFmtId="166" fontId="32" fillId="0" borderId="0" xfId="0" applyNumberFormat="1" applyFont="1" applyAlignment="1" applyProtection="1">
      <alignment horizontal="center" vertical="center"/>
      <protection locked="0"/>
    </xf>
    <xf numFmtId="0" fontId="49" fillId="0" borderId="5" xfId="0" applyFont="1" applyBorder="1" applyAlignment="1" applyProtection="1">
      <alignment horizontal="center" vertical="center"/>
      <protection locked="0"/>
    </xf>
    <xf numFmtId="0" fontId="42" fillId="0" borderId="5" xfId="0" applyFont="1" applyBorder="1" applyAlignment="1" applyProtection="1">
      <alignment horizontal="center" vertical="center"/>
      <protection locked="0"/>
    </xf>
    <xf numFmtId="0" fontId="50" fillId="0" borderId="5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167" fontId="3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9" fillId="0" borderId="84" xfId="20" applyFont="1" applyBorder="1" applyAlignment="1" applyProtection="1">
      <alignment vertical="center" wrapText="1"/>
      <protection hidden="1"/>
    </xf>
    <xf numFmtId="0" fontId="49" fillId="0" borderId="5" xfId="20" applyFont="1" applyBorder="1" applyAlignment="1" applyProtection="1">
      <alignment horizontal="center" vertical="center" wrapText="1"/>
      <protection hidden="1"/>
    </xf>
    <xf numFmtId="0" fontId="50" fillId="0" borderId="5" xfId="20" applyFont="1" applyFill="1" applyBorder="1" applyAlignment="1" applyProtection="1">
      <alignment vertical="center"/>
      <protection hidden="1"/>
    </xf>
    <xf numFmtId="0" fontId="49" fillId="0" borderId="84" xfId="20" applyFont="1" applyBorder="1" applyAlignment="1" applyProtection="1">
      <alignment horizontal="left" vertical="center"/>
      <protection hidden="1"/>
    </xf>
    <xf numFmtId="0" fontId="35" fillId="0" borderId="5" xfId="20" applyFont="1" applyFill="1" applyBorder="1" applyAlignment="1" applyProtection="1">
      <alignment horizontal="left" vertical="center" wrapText="1"/>
      <protection hidden="1"/>
    </xf>
    <xf numFmtId="0" fontId="49" fillId="0" borderId="84" xfId="20" applyFont="1" applyBorder="1" applyAlignment="1" applyProtection="1">
      <alignment vertical="center"/>
      <protection hidden="1"/>
    </xf>
    <xf numFmtId="0" fontId="49" fillId="0" borderId="5" xfId="20" applyFont="1" applyBorder="1" applyAlignment="1" applyProtection="1">
      <alignment vertical="center"/>
      <protection hidden="1"/>
    </xf>
    <xf numFmtId="174" fontId="49" fillId="0" borderId="5" xfId="19" applyNumberFormat="1" applyFont="1" applyFill="1" applyBorder="1" applyAlignment="1" applyProtection="1">
      <alignment horizontal="center" vertical="center" wrapText="1"/>
      <protection hidden="1"/>
    </xf>
    <xf numFmtId="167" fontId="49" fillId="0" borderId="85" xfId="20" applyNumberFormat="1" applyFont="1" applyBorder="1" applyAlignment="1" applyProtection="1">
      <alignment horizontal="center" vertical="center" wrapText="1"/>
      <protection hidden="1"/>
    </xf>
    <xf numFmtId="0" fontId="35" fillId="0" borderId="5" xfId="20" applyFont="1" applyFill="1" applyBorder="1" applyAlignment="1" applyProtection="1">
      <alignment vertical="center"/>
      <protection hidden="1"/>
    </xf>
    <xf numFmtId="4" fontId="35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35" fillId="0" borderId="5" xfId="20" applyFont="1" applyBorder="1" applyAlignment="1" applyProtection="1">
      <alignment horizontal="center" vertical="center" wrapText="1"/>
      <protection hidden="1"/>
    </xf>
    <xf numFmtId="168" fontId="49" fillId="0" borderId="5" xfId="20" applyNumberFormat="1" applyFont="1" applyBorder="1" applyAlignment="1" applyProtection="1">
      <alignment horizontal="center" vertical="center" wrapText="1"/>
      <protection hidden="1"/>
    </xf>
    <xf numFmtId="164" fontId="49" fillId="0" borderId="85" xfId="19" applyFont="1" applyFill="1" applyBorder="1" applyAlignment="1" applyProtection="1">
      <alignment horizontal="center" vertical="center" wrapText="1"/>
      <protection hidden="1"/>
    </xf>
    <xf numFmtId="0" fontId="49" fillId="0" borderId="84" xfId="20" applyFont="1" applyBorder="1" applyAlignment="1" applyProtection="1">
      <alignment horizontal="left" vertical="center" wrapText="1"/>
      <protection hidden="1"/>
    </xf>
    <xf numFmtId="167" fontId="49" fillId="0" borderId="5" xfId="20" applyNumberFormat="1" applyFont="1" applyBorder="1" applyAlignment="1" applyProtection="1">
      <alignment horizontal="center" vertical="center" wrapText="1"/>
      <protection hidden="1"/>
    </xf>
    <xf numFmtId="4" fontId="49" fillId="0" borderId="85" xfId="20" applyNumberFormat="1" applyFont="1" applyBorder="1" applyAlignment="1" applyProtection="1">
      <alignment horizontal="center" vertical="center" wrapText="1"/>
      <protection hidden="1"/>
    </xf>
    <xf numFmtId="0" fontId="49" fillId="0" borderId="86" xfId="20" applyFont="1" applyBorder="1" applyAlignment="1" applyProtection="1">
      <alignment vertical="center"/>
      <protection hidden="1"/>
    </xf>
    <xf numFmtId="0" fontId="50" fillId="0" borderId="87" xfId="20" applyFont="1" applyFill="1" applyBorder="1" applyAlignment="1" applyProtection="1">
      <alignment vertical="center"/>
      <protection hidden="1"/>
    </xf>
    <xf numFmtId="0" fontId="35" fillId="0" borderId="87" xfId="20" applyFont="1" applyFill="1" applyBorder="1" applyAlignment="1" applyProtection="1">
      <alignment vertical="center"/>
      <protection hidden="1"/>
    </xf>
    <xf numFmtId="175" fontId="49" fillId="0" borderId="87" xfId="19" applyNumberFormat="1" applyFont="1" applyFill="1" applyBorder="1" applyAlignment="1" applyProtection="1">
      <alignment horizontal="center" vertical="center" wrapText="1"/>
      <protection hidden="1"/>
    </xf>
    <xf numFmtId="0" fontId="50" fillId="0" borderId="88" xfId="20" applyFont="1" applyFill="1" applyBorder="1" applyAlignment="1" applyProtection="1">
      <alignment vertical="center"/>
      <protection hidden="1"/>
    </xf>
    <xf numFmtId="169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left" vertical="center" wrapText="1"/>
      <protection hidden="1"/>
    </xf>
    <xf numFmtId="10" fontId="38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10" fontId="38" fillId="0" borderId="20" xfId="0" applyNumberFormat="1" applyFont="1" applyBorder="1" applyAlignment="1" applyProtection="1">
      <alignment horizontal="center" vertical="center" wrapText="1"/>
      <protection hidden="1"/>
    </xf>
    <xf numFmtId="49" fontId="3" fillId="8" borderId="21" xfId="0" applyNumberFormat="1" applyFont="1" applyFill="1" applyBorder="1" applyAlignment="1" applyProtection="1">
      <alignment horizontal="center" vertical="center"/>
      <protection hidden="1"/>
    </xf>
    <xf numFmtId="0" fontId="3" fillId="8" borderId="22" xfId="0" applyFont="1" applyFill="1" applyBorder="1" applyAlignment="1" applyProtection="1">
      <alignment horizontal="center" vertical="center"/>
      <protection hidden="1"/>
    </xf>
    <xf numFmtId="0" fontId="3" fillId="8" borderId="22" xfId="0" applyFont="1" applyFill="1" applyBorder="1" applyAlignment="1" applyProtection="1">
      <alignment horizontal="left" vertical="center" wrapText="1"/>
      <protection hidden="1"/>
    </xf>
    <xf numFmtId="4" fontId="3" fillId="8" borderId="22" xfId="0" applyNumberFormat="1" applyFont="1" applyFill="1" applyBorder="1" applyAlignment="1" applyProtection="1">
      <alignment horizontal="center" vertical="center"/>
      <protection hidden="1"/>
    </xf>
    <xf numFmtId="10" fontId="32" fillId="8" borderId="23" xfId="0" applyNumberFormat="1" applyFont="1" applyFill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167" fontId="11" fillId="4" borderId="26" xfId="0" applyNumberFormat="1" applyFont="1" applyFill="1" applyBorder="1" applyAlignment="1" applyProtection="1">
      <alignment horizontal="left" vertical="center" wrapText="1"/>
      <protection hidden="1"/>
    </xf>
    <xf numFmtId="10" fontId="38" fillId="0" borderId="29" xfId="0" applyNumberFormat="1" applyFont="1" applyBorder="1" applyAlignment="1" applyProtection="1">
      <alignment horizontal="center" vertical="center" wrapText="1"/>
      <protection hidden="1"/>
    </xf>
    <xf numFmtId="49" fontId="27" fillId="8" borderId="30" xfId="0" applyNumberFormat="1" applyFont="1" applyFill="1" applyBorder="1" applyAlignment="1" applyProtection="1">
      <alignment horizontal="center"/>
      <protection hidden="1"/>
    </xf>
    <xf numFmtId="10" fontId="32" fillId="8" borderId="31" xfId="0" applyNumberFormat="1" applyFont="1" applyFill="1" applyBorder="1" applyAlignment="1" applyProtection="1">
      <alignment horizontal="center" vertical="center"/>
      <protection hidden="1"/>
    </xf>
    <xf numFmtId="0" fontId="3" fillId="8" borderId="30" xfId="0" applyFont="1" applyFill="1" applyBorder="1" applyAlignment="1" applyProtection="1">
      <alignment horizontal="center" vertical="center"/>
      <protection hidden="1"/>
    </xf>
    <xf numFmtId="0" fontId="27" fillId="8" borderId="22" xfId="0" applyFont="1" applyFill="1" applyBorder="1" applyAlignment="1" applyProtection="1">
      <alignment horizontal="left" vertical="center" wrapText="1"/>
      <protection hidden="1"/>
    </xf>
    <xf numFmtId="4" fontId="27" fillId="8" borderId="22" xfId="0" applyNumberFormat="1" applyFont="1" applyFill="1" applyBorder="1" applyAlignment="1" applyProtection="1">
      <alignment horizontal="center" vertical="center"/>
      <protection hidden="1"/>
    </xf>
    <xf numFmtId="0" fontId="3" fillId="8" borderId="32" xfId="0" applyFont="1" applyFill="1" applyBorder="1" applyAlignment="1" applyProtection="1">
      <alignment horizontal="left" vertical="center" wrapText="1"/>
      <protection hidden="1"/>
    </xf>
    <xf numFmtId="49" fontId="3" fillId="8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vertical="center" wrapText="1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4" fontId="3" fillId="0" borderId="22" xfId="0" applyNumberFormat="1" applyFont="1" applyBorder="1" applyAlignment="1" applyProtection="1">
      <alignment horizontal="center" vertical="center"/>
      <protection hidden="1"/>
    </xf>
    <xf numFmtId="10" fontId="32" fillId="0" borderId="23" xfId="0" applyNumberFormat="1" applyFont="1" applyBorder="1" applyAlignment="1" applyProtection="1">
      <alignment horizontal="center" vertical="center"/>
      <protection hidden="1"/>
    </xf>
    <xf numFmtId="49" fontId="3" fillId="0" borderId="30" xfId="0" applyNumberFormat="1" applyFont="1" applyBorder="1" applyAlignment="1" applyProtection="1">
      <alignment horizontal="center" vertical="center"/>
      <protection hidden="1"/>
    </xf>
    <xf numFmtId="10" fontId="32" fillId="0" borderId="31" xfId="0" applyNumberFormat="1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vertical="center" wrapText="1"/>
      <protection hidden="1"/>
    </xf>
    <xf numFmtId="49" fontId="3" fillId="0" borderId="38" xfId="0" applyNumberFormat="1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4" fontId="3" fillId="0" borderId="30" xfId="0" applyNumberFormat="1" applyFont="1" applyBorder="1" applyAlignment="1" applyProtection="1">
      <alignment horizontal="center" vertical="center"/>
      <protection hidden="1"/>
    </xf>
    <xf numFmtId="4" fontId="3" fillId="8" borderId="30" xfId="0" applyNumberFormat="1" applyFont="1" applyFill="1" applyBorder="1" applyAlignment="1" applyProtection="1">
      <alignment horizontal="center" vertical="center"/>
      <protection hidden="1"/>
    </xf>
    <xf numFmtId="10" fontId="14" fillId="0" borderId="31" xfId="0" applyNumberFormat="1" applyFont="1" applyBorder="1" applyAlignment="1" applyProtection="1">
      <alignment horizontal="center" vertical="center"/>
      <protection hidden="1"/>
    </xf>
    <xf numFmtId="49" fontId="3" fillId="0" borderId="33" xfId="0" applyNumberFormat="1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left" vertical="center" wrapText="1"/>
      <protection hidden="1"/>
    </xf>
    <xf numFmtId="4" fontId="3" fillId="0" borderId="32" xfId="0" applyNumberFormat="1" applyFont="1" applyBorder="1" applyAlignment="1" applyProtection="1">
      <alignment horizontal="center" vertical="center"/>
      <protection hidden="1"/>
    </xf>
    <xf numFmtId="10" fontId="32" fillId="0" borderId="34" xfId="0" applyNumberFormat="1" applyFont="1" applyBorder="1" applyAlignment="1" applyProtection="1">
      <alignment horizontal="center" vertical="center"/>
      <protection hidden="1"/>
    </xf>
    <xf numFmtId="169" fontId="6" fillId="5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17" xfId="0" applyFont="1" applyFill="1" applyBorder="1" applyAlignment="1" applyProtection="1">
      <alignment horizontal="center" vertical="center" wrapText="1"/>
      <protection hidden="1"/>
    </xf>
    <xf numFmtId="0" fontId="11" fillId="8" borderId="17" xfId="0" applyFont="1" applyFill="1" applyBorder="1" applyAlignment="1" applyProtection="1">
      <alignment horizontal="left" vertical="center" wrapText="1"/>
      <protection hidden="1"/>
    </xf>
    <xf numFmtId="10" fontId="38" fillId="8" borderId="2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5" xfId="0" applyNumberFormat="1" applyFont="1" applyBorder="1" applyAlignment="1" applyProtection="1">
      <alignment horizontal="center" vertical="center"/>
      <protection hidden="1"/>
    </xf>
    <xf numFmtId="0" fontId="27" fillId="0" borderId="22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4" fontId="3" fillId="0" borderId="36" xfId="0" applyNumberFormat="1" applyFont="1" applyBorder="1" applyAlignment="1" applyProtection="1">
      <alignment horizontal="center" vertical="center"/>
      <protection hidden="1"/>
    </xf>
    <xf numFmtId="10" fontId="32" fillId="0" borderId="37" xfId="0" applyNumberFormat="1" applyFont="1" applyBorder="1" applyAlignment="1" applyProtection="1">
      <alignment horizontal="center" vertical="center"/>
      <protection hidden="1"/>
    </xf>
    <xf numFmtId="49" fontId="3" fillId="8" borderId="38" xfId="0" applyNumberFormat="1" applyFont="1" applyFill="1" applyBorder="1" applyAlignment="1" applyProtection="1">
      <alignment horizontal="center" vertical="center"/>
      <protection hidden="1"/>
    </xf>
    <xf numFmtId="0" fontId="3" fillId="8" borderId="39" xfId="0" applyFont="1" applyFill="1" applyBorder="1" applyAlignment="1" applyProtection="1">
      <alignment horizontal="center" vertical="center"/>
      <protection hidden="1"/>
    </xf>
    <xf numFmtId="0" fontId="3" fillId="8" borderId="30" xfId="0" applyFont="1" applyFill="1" applyBorder="1" applyAlignment="1" applyProtection="1">
      <alignment horizontal="left" vertical="center" wrapText="1"/>
      <protection hidden="1"/>
    </xf>
    <xf numFmtId="0" fontId="11" fillId="8" borderId="26" xfId="0" applyFont="1" applyFill="1" applyBorder="1" applyAlignment="1" applyProtection="1">
      <alignment horizontal="center" vertical="center" wrapText="1"/>
      <protection hidden="1"/>
    </xf>
    <xf numFmtId="0" fontId="11" fillId="8" borderId="26" xfId="0" applyFont="1" applyFill="1" applyBorder="1" applyAlignment="1" applyProtection="1">
      <alignment horizontal="left" vertical="center" wrapText="1"/>
      <protection hidden="1"/>
    </xf>
    <xf numFmtId="10" fontId="38" fillId="8" borderId="29" xfId="0" applyNumberFormat="1" applyFont="1" applyFill="1" applyBorder="1" applyAlignment="1" applyProtection="1">
      <alignment horizontal="center" vertical="center" wrapText="1"/>
      <protection hidden="1"/>
    </xf>
    <xf numFmtId="49" fontId="3" fillId="8" borderId="22" xfId="0" applyNumberFormat="1" applyFont="1" applyFill="1" applyBorder="1" applyAlignment="1" applyProtection="1">
      <alignment horizontal="center" vertical="center"/>
      <protection hidden="1"/>
    </xf>
    <xf numFmtId="0" fontId="27" fillId="8" borderId="22" xfId="0" applyFont="1" applyFill="1" applyBorder="1" applyAlignment="1" applyProtection="1">
      <alignment horizontal="center" vertical="center"/>
      <protection hidden="1"/>
    </xf>
    <xf numFmtId="49" fontId="3" fillId="8" borderId="33" xfId="0" applyNumberFormat="1" applyFont="1" applyFill="1" applyBorder="1" applyAlignment="1" applyProtection="1">
      <alignment horizontal="center" vertical="center"/>
      <protection hidden="1"/>
    </xf>
    <xf numFmtId="10" fontId="32" fillId="8" borderId="34" xfId="0" applyNumberFormat="1" applyFont="1" applyFill="1" applyBorder="1" applyAlignment="1" applyProtection="1">
      <alignment horizontal="center" vertical="center"/>
      <protection hidden="1"/>
    </xf>
    <xf numFmtId="4" fontId="3" fillId="8" borderId="33" xfId="0" applyNumberFormat="1" applyFont="1" applyFill="1" applyBorder="1" applyAlignment="1" applyProtection="1">
      <alignment horizontal="center" vertical="center"/>
      <protection hidden="1"/>
    </xf>
    <xf numFmtId="10" fontId="32" fillId="8" borderId="41" xfId="0" applyNumberFormat="1" applyFont="1" applyFill="1" applyBorder="1" applyAlignment="1" applyProtection="1">
      <alignment horizontal="center" vertical="center"/>
      <protection hidden="1"/>
    </xf>
    <xf numFmtId="0" fontId="3" fillId="8" borderId="30" xfId="0" applyFont="1" applyFill="1" applyBorder="1" applyAlignment="1" applyProtection="1">
      <alignment horizontal="center" vertical="center" wrapText="1"/>
      <protection hidden="1"/>
    </xf>
    <xf numFmtId="0" fontId="3" fillId="8" borderId="22" xfId="0" applyFont="1" applyFill="1" applyBorder="1" applyAlignment="1" applyProtection="1">
      <alignment horizontal="center" vertical="center" wrapText="1"/>
      <protection hidden="1"/>
    </xf>
    <xf numFmtId="49" fontId="27" fillId="8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27" fillId="8" borderId="3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49" fontId="27" fillId="0" borderId="30" xfId="0" applyNumberFormat="1" applyFont="1" applyBorder="1" applyAlignment="1" applyProtection="1">
      <alignment horizontal="center" vertical="center" wrapText="1"/>
      <protection hidden="1"/>
    </xf>
    <xf numFmtId="0" fontId="27" fillId="0" borderId="22" xfId="0" applyFont="1" applyBorder="1" applyAlignment="1" applyProtection="1">
      <alignment horizontal="left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27" fillId="0" borderId="36" xfId="0" applyFont="1" applyBorder="1" applyAlignment="1" applyProtection="1">
      <alignment horizontal="center" vertical="center" wrapText="1"/>
      <protection hidden="1"/>
    </xf>
    <xf numFmtId="4" fontId="3" fillId="0" borderId="89" xfId="0" applyNumberFormat="1" applyFont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horizontal="center" vertical="center" wrapText="1"/>
      <protection hidden="1"/>
    </xf>
    <xf numFmtId="0" fontId="3" fillId="8" borderId="36" xfId="0" applyFont="1" applyFill="1" applyBorder="1" applyAlignment="1" applyProtection="1">
      <alignment horizontal="center" vertical="center" wrapText="1"/>
      <protection hidden="1"/>
    </xf>
    <xf numFmtId="0" fontId="3" fillId="8" borderId="36" xfId="0" applyFont="1" applyFill="1" applyBorder="1" applyAlignment="1" applyProtection="1">
      <alignment horizontal="center" vertical="center"/>
      <protection hidden="1"/>
    </xf>
    <xf numFmtId="0" fontId="3" fillId="8" borderId="36" xfId="0" applyFont="1" applyFill="1" applyBorder="1" applyAlignment="1" applyProtection="1">
      <alignment horizontal="left"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/>
      <protection hidden="1"/>
    </xf>
    <xf numFmtId="10" fontId="32" fillId="8" borderId="37" xfId="0" applyNumberFormat="1" applyFont="1" applyFill="1" applyBorder="1" applyAlignment="1" applyProtection="1">
      <alignment horizontal="center" vertical="center"/>
      <protection hidden="1"/>
    </xf>
    <xf numFmtId="0" fontId="3" fillId="8" borderId="40" xfId="0" applyFont="1" applyFill="1" applyBorder="1" applyAlignment="1" applyProtection="1">
      <alignment horizontal="center" vertical="center" wrapText="1"/>
      <protection hidden="1"/>
    </xf>
    <xf numFmtId="0" fontId="3" fillId="8" borderId="40" xfId="0" applyFont="1" applyFill="1" applyBorder="1" applyAlignment="1" applyProtection="1">
      <alignment horizontal="left" vertical="center" wrapText="1"/>
      <protection hidden="1"/>
    </xf>
    <xf numFmtId="4" fontId="3" fillId="8" borderId="40" xfId="0" applyNumberFormat="1" applyFont="1" applyFill="1" applyBorder="1" applyAlignment="1" applyProtection="1">
      <alignment horizontal="center" vertical="center"/>
      <protection hidden="1"/>
    </xf>
    <xf numFmtId="49" fontId="3" fillId="8" borderId="43" xfId="0" applyNumberFormat="1" applyFont="1" applyFill="1" applyBorder="1" applyAlignment="1" applyProtection="1">
      <alignment horizontal="center" vertical="center"/>
      <protection hidden="1"/>
    </xf>
    <xf numFmtId="0" fontId="3" fillId="8" borderId="26" xfId="0" applyFont="1" applyFill="1" applyBorder="1" applyAlignment="1" applyProtection="1">
      <alignment horizontal="center" vertical="center" wrapText="1"/>
      <protection hidden="1"/>
    </xf>
    <xf numFmtId="0" fontId="3" fillId="8" borderId="26" xfId="0" applyFont="1" applyFill="1" applyBorder="1" applyAlignment="1" applyProtection="1">
      <alignment horizontal="left" vertical="center" wrapText="1"/>
      <protection hidden="1"/>
    </xf>
    <xf numFmtId="4" fontId="3" fillId="8" borderId="26" xfId="0" applyNumberFormat="1" applyFont="1" applyFill="1" applyBorder="1" applyAlignment="1" applyProtection="1">
      <alignment horizontal="center" vertical="center"/>
      <protection hidden="1"/>
    </xf>
    <xf numFmtId="10" fontId="32" fillId="8" borderId="29" xfId="0" applyNumberFormat="1" applyFont="1" applyFill="1" applyBorder="1" applyAlignment="1" applyProtection="1">
      <alignment horizontal="center" vertical="center"/>
      <protection hidden="1"/>
    </xf>
    <xf numFmtId="49" fontId="3" fillId="8" borderId="45" xfId="0" applyNumberFormat="1" applyFont="1" applyFill="1" applyBorder="1" applyAlignment="1" applyProtection="1">
      <alignment horizontal="center" vertical="center"/>
      <protection hidden="1"/>
    </xf>
    <xf numFmtId="49" fontId="3" fillId="8" borderId="32" xfId="0" applyNumberFormat="1" applyFont="1" applyFill="1" applyBorder="1" applyAlignment="1" applyProtection="1">
      <alignment horizontal="center" vertical="center"/>
      <protection hidden="1"/>
    </xf>
    <xf numFmtId="4" fontId="3" fillId="8" borderId="32" xfId="0" applyNumberFormat="1" applyFont="1" applyFill="1" applyBorder="1" applyAlignment="1" applyProtection="1">
      <alignment horizontal="center" vertical="center"/>
      <protection hidden="1"/>
    </xf>
    <xf numFmtId="10" fontId="32" fillId="8" borderId="46" xfId="0" applyNumberFormat="1" applyFont="1" applyFill="1" applyBorder="1" applyAlignment="1" applyProtection="1">
      <alignment horizontal="center" vertical="center"/>
      <protection hidden="1"/>
    </xf>
    <xf numFmtId="0" fontId="3" fillId="8" borderId="32" xfId="0" applyFont="1" applyFill="1" applyBorder="1" applyAlignment="1" applyProtection="1">
      <alignment horizontal="center" vertical="center"/>
      <protection hidden="1"/>
    </xf>
    <xf numFmtId="49" fontId="3" fillId="8" borderId="35" xfId="0" applyNumberFormat="1" applyFont="1" applyFill="1" applyBorder="1" applyAlignment="1" applyProtection="1">
      <alignment horizontal="center" vertical="center"/>
      <protection hidden="1"/>
    </xf>
    <xf numFmtId="49" fontId="3" fillId="8" borderId="49" xfId="0" applyNumberFormat="1" applyFont="1" applyFill="1" applyBorder="1" applyAlignment="1" applyProtection="1">
      <alignment horizontal="center" vertical="center"/>
      <protection hidden="1"/>
    </xf>
    <xf numFmtId="0" fontId="3" fillId="8" borderId="33" xfId="0" applyFont="1" applyFill="1" applyBorder="1" applyAlignment="1" applyProtection="1">
      <alignment horizontal="center" vertical="center"/>
      <protection hidden="1"/>
    </xf>
    <xf numFmtId="0" fontId="3" fillId="8" borderId="33" xfId="0" applyFont="1" applyFill="1" applyBorder="1" applyAlignment="1" applyProtection="1">
      <alignment horizontal="left" vertical="center" wrapText="1"/>
      <protection hidden="1"/>
    </xf>
    <xf numFmtId="49" fontId="3" fillId="8" borderId="50" xfId="0" applyNumberFormat="1" applyFont="1" applyFill="1" applyBorder="1" applyAlignment="1" applyProtection="1">
      <alignment horizontal="center" vertical="center"/>
      <protection hidden="1"/>
    </xf>
    <xf numFmtId="49" fontId="3" fillId="8" borderId="47" xfId="0" applyNumberFormat="1" applyFont="1" applyFill="1" applyBorder="1" applyAlignment="1" applyProtection="1">
      <alignment horizontal="center" vertical="center"/>
      <protection hidden="1"/>
    </xf>
    <xf numFmtId="0" fontId="3" fillId="8" borderId="47" xfId="0" applyFont="1" applyFill="1" applyBorder="1" applyAlignment="1" applyProtection="1">
      <alignment horizontal="center" vertical="center"/>
      <protection hidden="1"/>
    </xf>
    <xf numFmtId="0" fontId="3" fillId="8" borderId="47" xfId="0" applyFont="1" applyFill="1" applyBorder="1" applyAlignment="1" applyProtection="1">
      <alignment horizontal="left" vertical="center" wrapText="1"/>
      <protection hidden="1"/>
    </xf>
    <xf numFmtId="4" fontId="3" fillId="8" borderId="47" xfId="0" applyNumberFormat="1" applyFont="1" applyFill="1" applyBorder="1" applyAlignment="1" applyProtection="1">
      <alignment horizontal="center" vertical="center"/>
      <protection hidden="1"/>
    </xf>
    <xf numFmtId="10" fontId="32" fillId="8" borderId="48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left" vertical="top" wrapText="1"/>
      <protection hidden="1"/>
    </xf>
    <xf numFmtId="0" fontId="14" fillId="8" borderId="22" xfId="0" applyFont="1" applyFill="1" applyBorder="1" applyAlignment="1" applyProtection="1">
      <alignment horizontal="center" vertical="center"/>
      <protection hidden="1"/>
    </xf>
    <xf numFmtId="10" fontId="14" fillId="8" borderId="31" xfId="0" applyNumberFormat="1" applyFont="1" applyFill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4" fontId="3" fillId="0" borderId="22" xfId="0" applyNumberFormat="1" applyFont="1" applyBorder="1" applyAlignment="1" applyProtection="1">
      <alignment horizontal="center" vertical="center" wrapText="1"/>
      <protection hidden="1"/>
    </xf>
    <xf numFmtId="10" fontId="32" fillId="0" borderId="31" xfId="0" applyNumberFormat="1" applyFont="1" applyBorder="1" applyAlignment="1" applyProtection="1">
      <alignment horizontal="center" vertical="center" wrapText="1"/>
      <protection hidden="1"/>
    </xf>
    <xf numFmtId="0" fontId="27" fillId="0" borderId="22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10" fontId="32" fillId="0" borderId="41" xfId="0" applyNumberFormat="1" applyFont="1" applyBorder="1" applyAlignment="1" applyProtection="1">
      <alignment horizontal="center" vertical="center"/>
      <protection hidden="1"/>
    </xf>
    <xf numFmtId="49" fontId="3" fillId="0" borderId="45" xfId="0" applyNumberFormat="1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10" fontId="32" fillId="0" borderId="46" xfId="0" applyNumberFormat="1" applyFont="1" applyBorder="1" applyAlignment="1" applyProtection="1">
      <alignment horizontal="center" vertical="center"/>
      <protection hidden="1"/>
    </xf>
    <xf numFmtId="49" fontId="3" fillId="0" borderId="49" xfId="0" applyNumberFormat="1" applyFont="1" applyBorder="1" applyAlignment="1" applyProtection="1">
      <alignment horizontal="center" vertical="center"/>
      <protection hidden="1"/>
    </xf>
    <xf numFmtId="0" fontId="3" fillId="8" borderId="40" xfId="0" applyFont="1" applyFill="1" applyBorder="1" applyAlignment="1" applyProtection="1">
      <alignment horizontal="center" vertical="center"/>
      <protection hidden="1"/>
    </xf>
    <xf numFmtId="0" fontId="12" fillId="8" borderId="22" xfId="0" applyFont="1" applyFill="1" applyBorder="1" applyAlignment="1" applyProtection="1">
      <alignment horizontal="center" vertical="center"/>
      <protection hidden="1"/>
    </xf>
    <xf numFmtId="0" fontId="27" fillId="8" borderId="30" xfId="0" applyFont="1" applyFill="1" applyBorder="1" applyAlignment="1" applyProtection="1">
      <alignment horizontal="center" vertical="center"/>
      <protection hidden="1"/>
    </xf>
    <xf numFmtId="0" fontId="3" fillId="8" borderId="22" xfId="0" applyFont="1" applyFill="1" applyBorder="1" applyAlignment="1" applyProtection="1">
      <alignment horizontal="left" vertical="top" wrapText="1"/>
      <protection hidden="1"/>
    </xf>
    <xf numFmtId="0" fontId="3" fillId="8" borderId="32" xfId="0" applyFont="1" applyFill="1" applyBorder="1" applyAlignment="1" applyProtection="1">
      <alignment horizontal="left" vertical="top" wrapText="1"/>
      <protection hidden="1"/>
    </xf>
    <xf numFmtId="0" fontId="37" fillId="8" borderId="30" xfId="0" applyFont="1" applyFill="1" applyBorder="1" applyAlignment="1" applyProtection="1">
      <alignment horizontal="center" vertical="center"/>
      <protection hidden="1"/>
    </xf>
    <xf numFmtId="4" fontId="37" fillId="8" borderId="22" xfId="0" applyNumberFormat="1" applyFont="1" applyFill="1" applyBorder="1" applyAlignment="1" applyProtection="1">
      <alignment horizontal="center" vertical="center"/>
      <protection hidden="1"/>
    </xf>
    <xf numFmtId="0" fontId="3" fillId="8" borderId="22" xfId="0" applyFont="1" applyFill="1" applyBorder="1" applyAlignment="1" applyProtection="1">
      <alignment horizontal="left" wrapText="1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49" fontId="3" fillId="0" borderId="42" xfId="0" applyNumberFormat="1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left" vertical="center" wrapText="1"/>
      <protection hidden="1"/>
    </xf>
    <xf numFmtId="0" fontId="3" fillId="6" borderId="30" xfId="0" applyFont="1" applyFill="1" applyBorder="1" applyAlignment="1" applyProtection="1">
      <alignment horizontal="center" vertical="center"/>
      <protection hidden="1"/>
    </xf>
    <xf numFmtId="0" fontId="2" fillId="8" borderId="80" xfId="3" applyFill="1" applyBorder="1" applyAlignment="1" applyProtection="1">
      <alignment wrapText="1"/>
      <protection hidden="1"/>
    </xf>
    <xf numFmtId="0" fontId="11" fillId="8" borderId="28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4" fontId="3" fillId="0" borderId="40" xfId="0" applyNumberFormat="1" applyFont="1" applyBorder="1" applyAlignment="1" applyProtection="1">
      <alignment horizontal="center" vertical="center"/>
      <protection hidden="1"/>
    </xf>
    <xf numFmtId="0" fontId="11" fillId="8" borderId="26" xfId="0" applyFont="1" applyFill="1" applyBorder="1" applyAlignment="1" applyProtection="1">
      <alignment horizontal="left" vertical="center"/>
      <protection hidden="1"/>
    </xf>
    <xf numFmtId="49" fontId="3" fillId="0" borderId="22" xfId="0" applyNumberFormat="1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 applyProtection="1">
      <alignment horizontal="center" vertical="center" wrapText="1"/>
      <protection hidden="1"/>
    </xf>
    <xf numFmtId="0" fontId="54" fillId="10" borderId="51" xfId="0" applyFont="1" applyFill="1" applyBorder="1" applyAlignment="1" applyProtection="1">
      <alignment vertical="center"/>
      <protection hidden="1"/>
    </xf>
    <xf numFmtId="0" fontId="54" fillId="10" borderId="11" xfId="0" applyFont="1" applyFill="1" applyBorder="1" applyAlignment="1" applyProtection="1">
      <alignment horizontal="left" vertical="center"/>
      <protection hidden="1"/>
    </xf>
    <xf numFmtId="0" fontId="54" fillId="10" borderId="11" xfId="0" applyFont="1" applyFill="1" applyBorder="1" applyAlignment="1" applyProtection="1">
      <alignment horizontal="center" vertical="center"/>
      <protection hidden="1"/>
    </xf>
    <xf numFmtId="4" fontId="54" fillId="10" borderId="14" xfId="0" applyNumberFormat="1" applyFont="1" applyFill="1" applyBorder="1" applyAlignment="1" applyProtection="1">
      <alignment horizontal="center" vertical="center"/>
      <protection hidden="1"/>
    </xf>
    <xf numFmtId="9" fontId="54" fillId="1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protection hidden="1"/>
    </xf>
    <xf numFmtId="4" fontId="36" fillId="8" borderId="5" xfId="0" applyNumberFormat="1" applyFont="1" applyFill="1" applyBorder="1" applyAlignment="1" applyProtection="1">
      <alignment horizontal="center" vertical="center"/>
      <protection locked="0"/>
    </xf>
    <xf numFmtId="10" fontId="3" fillId="8" borderId="5" xfId="0" applyNumberFormat="1" applyFont="1" applyFill="1" applyBorder="1" applyAlignment="1" applyProtection="1">
      <alignment vertical="center" wrapText="1"/>
      <protection locked="0"/>
    </xf>
    <xf numFmtId="4" fontId="3" fillId="8" borderId="5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5" xfId="0" applyNumberFormat="1" applyFont="1" applyBorder="1" applyAlignment="1" applyProtection="1">
      <alignment vertical="center" wrapText="1"/>
      <protection locked="0"/>
    </xf>
    <xf numFmtId="0" fontId="13" fillId="8" borderId="5" xfId="0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4" fontId="3" fillId="8" borderId="5" xfId="0" applyNumberFormat="1" applyFont="1" applyFill="1" applyBorder="1" applyAlignment="1" applyProtection="1">
      <alignment horizontal="center" vertical="center"/>
      <protection locked="0"/>
    </xf>
    <xf numFmtId="0" fontId="36" fillId="8" borderId="5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49" fontId="3" fillId="8" borderId="75" xfId="0" applyNumberFormat="1" applyFont="1" applyFill="1" applyBorder="1" applyAlignment="1" applyProtection="1">
      <alignment horizontal="center" vertical="center"/>
      <protection locked="0"/>
    </xf>
    <xf numFmtId="10" fontId="3" fillId="8" borderId="75" xfId="0" applyNumberFormat="1" applyFont="1" applyFill="1" applyBorder="1" applyAlignment="1" applyProtection="1">
      <alignment vertical="center" wrapText="1"/>
      <protection locked="0"/>
    </xf>
    <xf numFmtId="0" fontId="46" fillId="0" borderId="5" xfId="20" applyFont="1" applyBorder="1" applyAlignment="1" applyProtection="1">
      <protection locked="0"/>
    </xf>
    <xf numFmtId="0" fontId="29" fillId="0" borderId="5" xfId="20" applyFont="1" applyBorder="1" applyAlignment="1" applyProtection="1">
      <alignment vertical="center"/>
      <protection locked="0"/>
    </xf>
    <xf numFmtId="0" fontId="47" fillId="0" borderId="5" xfId="20" applyFont="1" applyBorder="1" applyAlignment="1" applyProtection="1">
      <alignment vertical="center"/>
      <protection locked="0"/>
    </xf>
    <xf numFmtId="166" fontId="49" fillId="0" borderId="5" xfId="2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4" fontId="49" fillId="0" borderId="5" xfId="19" applyFont="1" applyFill="1" applyBorder="1" applyAlignment="1" applyProtection="1">
      <alignment horizontal="center" vertical="center" wrapText="1"/>
      <protection locked="0"/>
    </xf>
    <xf numFmtId="4" fontId="49" fillId="0" borderId="5" xfId="2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7" fontId="3" fillId="0" borderId="0" xfId="0" applyNumberFormat="1" applyFont="1" applyProtection="1">
      <protection locked="0"/>
    </xf>
    <xf numFmtId="167" fontId="17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Protection="1">
      <protection locked="0"/>
    </xf>
    <xf numFmtId="43" fontId="3" fillId="0" borderId="0" xfId="0" applyNumberFormat="1" applyFont="1" applyProtection="1">
      <protection locked="0"/>
    </xf>
    <xf numFmtId="170" fontId="45" fillId="0" borderId="0" xfId="0" applyNumberFormat="1" applyFont="1" applyProtection="1">
      <protection locked="0"/>
    </xf>
    <xf numFmtId="0" fontId="3" fillId="0" borderId="79" xfId="0" applyFont="1" applyBorder="1" applyProtection="1">
      <protection locked="0"/>
    </xf>
    <xf numFmtId="0" fontId="7" fillId="0" borderId="5" xfId="20" applyFont="1" applyBorder="1" applyAlignment="1" applyProtection="1">
      <alignment vertical="center"/>
      <protection locked="0"/>
    </xf>
    <xf numFmtId="0" fontId="35" fillId="0" borderId="82" xfId="20" applyFont="1" applyFill="1" applyBorder="1" applyAlignment="1" applyProtection="1">
      <alignment vertical="center"/>
      <protection hidden="1"/>
    </xf>
    <xf numFmtId="0" fontId="50" fillId="0" borderId="85" xfId="20" applyFont="1" applyFill="1" applyBorder="1" applyAlignment="1" applyProtection="1">
      <alignment vertical="center"/>
      <protection hidden="1"/>
    </xf>
    <xf numFmtId="0" fontId="35" fillId="0" borderId="85" xfId="20" applyFont="1" applyBorder="1" applyAlignment="1" applyProtection="1">
      <alignment horizontal="center" vertical="center" wrapText="1"/>
      <protection hidden="1"/>
    </xf>
    <xf numFmtId="168" fontId="49" fillId="0" borderId="85" xfId="20" applyNumberFormat="1" applyFont="1" applyBorder="1" applyAlignment="1" applyProtection="1">
      <alignment horizontal="center" vertical="center" wrapText="1"/>
      <protection hidden="1"/>
    </xf>
    <xf numFmtId="49" fontId="18" fillId="8" borderId="78" xfId="0" applyNumberFormat="1" applyFont="1" applyFill="1" applyBorder="1" applyAlignment="1" applyProtection="1">
      <alignment horizontal="left" vertical="center"/>
      <protection hidden="1"/>
    </xf>
    <xf numFmtId="0" fontId="18" fillId="8" borderId="78" xfId="0" applyFont="1" applyFill="1" applyBorder="1" applyAlignment="1" applyProtection="1">
      <alignment horizontal="center" vertical="center"/>
      <protection hidden="1"/>
    </xf>
    <xf numFmtId="167" fontId="18" fillId="8" borderId="78" xfId="0" applyNumberFormat="1" applyFont="1" applyFill="1" applyBorder="1" applyAlignment="1" applyProtection="1">
      <alignment horizontal="center" vertical="center"/>
      <protection hidden="1"/>
    </xf>
    <xf numFmtId="0" fontId="3" fillId="8" borderId="78" xfId="0" applyFont="1" applyFill="1" applyBorder="1" applyProtection="1">
      <protection hidden="1"/>
    </xf>
    <xf numFmtId="0" fontId="21" fillId="8" borderId="78" xfId="0" applyFont="1" applyFill="1" applyBorder="1" applyAlignment="1" applyProtection="1">
      <alignment horizontal="center" vertical="center" wrapText="1"/>
      <protection hidden="1"/>
    </xf>
    <xf numFmtId="167" fontId="3" fillId="8" borderId="78" xfId="0" applyNumberFormat="1" applyFont="1" applyFill="1" applyBorder="1" applyAlignment="1" applyProtection="1">
      <alignment horizontal="left" vertical="center"/>
      <protection hidden="1"/>
    </xf>
    <xf numFmtId="0" fontId="0" fillId="8" borderId="78" xfId="0" applyFill="1" applyBorder="1" applyAlignment="1" applyProtection="1">
      <alignment horizontal="center" vertical="center" wrapText="1"/>
      <protection hidden="1"/>
    </xf>
    <xf numFmtId="0" fontId="18" fillId="8" borderId="78" xfId="0" applyFont="1" applyFill="1" applyBorder="1" applyAlignment="1" applyProtection="1">
      <alignment vertical="center" wrapText="1"/>
      <protection hidden="1"/>
    </xf>
    <xf numFmtId="170" fontId="0" fillId="8" borderId="78" xfId="0" applyNumberFormat="1" applyFill="1" applyBorder="1" applyAlignment="1" applyProtection="1">
      <alignment horizontal="left" vertical="center" wrapText="1"/>
      <protection hidden="1"/>
    </xf>
    <xf numFmtId="0" fontId="19" fillId="9" borderId="78" xfId="0" applyFont="1" applyFill="1" applyBorder="1" applyAlignment="1" applyProtection="1">
      <alignment horizontal="center"/>
      <protection hidden="1"/>
    </xf>
    <xf numFmtId="170" fontId="0" fillId="9" borderId="78" xfId="0" applyNumberFormat="1" applyFill="1" applyBorder="1" applyAlignment="1" applyProtection="1">
      <alignment horizontal="left" vertical="center" wrapText="1"/>
      <protection hidden="1"/>
    </xf>
    <xf numFmtId="0" fontId="18" fillId="8" borderId="78" xfId="0" applyFont="1" applyFill="1" applyBorder="1" applyAlignment="1" applyProtection="1">
      <alignment horizontal="right" vertical="center" wrapText="1"/>
      <protection hidden="1"/>
    </xf>
    <xf numFmtId="49" fontId="20" fillId="11" borderId="78" xfId="0" applyNumberFormat="1" applyFont="1" applyFill="1" applyBorder="1" applyAlignment="1" applyProtection="1">
      <alignment horizontal="center" vertical="center"/>
      <protection hidden="1"/>
    </xf>
    <xf numFmtId="0" fontId="20" fillId="11" borderId="78" xfId="0" applyFont="1" applyFill="1" applyBorder="1" applyAlignment="1" applyProtection="1">
      <alignment vertical="center" wrapText="1"/>
      <protection hidden="1"/>
    </xf>
    <xf numFmtId="0" fontId="20" fillId="11" borderId="78" xfId="0" applyFont="1" applyFill="1" applyBorder="1" applyAlignment="1" applyProtection="1">
      <alignment horizontal="left" vertical="center" wrapText="1"/>
      <protection hidden="1"/>
    </xf>
    <xf numFmtId="0" fontId="20" fillId="11" borderId="78" xfId="0" applyFont="1" applyFill="1" applyBorder="1" applyAlignment="1" applyProtection="1">
      <alignment horizontal="center" vertical="center" wrapText="1"/>
      <protection hidden="1"/>
    </xf>
    <xf numFmtId="170" fontId="0" fillId="11" borderId="78" xfId="0" applyNumberFormat="1" applyFill="1" applyBorder="1" applyAlignment="1" applyProtection="1">
      <alignment vertical="center"/>
      <protection hidden="1"/>
    </xf>
    <xf numFmtId="0" fontId="3" fillId="11" borderId="78" xfId="0" applyFont="1" applyFill="1" applyBorder="1" applyAlignment="1" applyProtection="1">
      <alignment vertical="center"/>
      <protection hidden="1"/>
    </xf>
    <xf numFmtId="170" fontId="11" fillId="11" borderId="78" xfId="0" applyNumberFormat="1" applyFont="1" applyFill="1" applyBorder="1" applyAlignment="1" applyProtection="1">
      <alignment vertical="center"/>
      <protection hidden="1"/>
    </xf>
    <xf numFmtId="0" fontId="18" fillId="8" borderId="78" xfId="0" applyFont="1" applyFill="1" applyBorder="1" applyAlignment="1" applyProtection="1">
      <alignment horizontal="center" vertical="center" wrapText="1"/>
      <protection hidden="1"/>
    </xf>
    <xf numFmtId="0" fontId="20" fillId="8" borderId="78" xfId="0" applyFont="1" applyFill="1" applyBorder="1" applyAlignment="1" applyProtection="1">
      <alignment horizontal="center" vertical="center" wrapText="1"/>
      <protection hidden="1"/>
    </xf>
    <xf numFmtId="0" fontId="21" fillId="8" borderId="78" xfId="0" applyFont="1" applyFill="1" applyBorder="1" applyAlignment="1" applyProtection="1">
      <alignment horizontal="center" vertical="center"/>
      <protection hidden="1"/>
    </xf>
    <xf numFmtId="0" fontId="21" fillId="8" borderId="78" xfId="0" applyFont="1" applyFill="1" applyBorder="1" applyAlignment="1" applyProtection="1">
      <alignment horizontal="left" vertical="center" wrapText="1"/>
      <protection hidden="1"/>
    </xf>
    <xf numFmtId="2" fontId="14" fillId="8" borderId="78" xfId="0" applyNumberFormat="1" applyFont="1" applyFill="1" applyBorder="1" applyAlignment="1" applyProtection="1">
      <alignment horizontal="center" vertical="center"/>
      <protection hidden="1"/>
    </xf>
    <xf numFmtId="167" fontId="14" fillId="8" borderId="78" xfId="0" applyNumberFormat="1" applyFont="1" applyFill="1" applyBorder="1" applyAlignment="1" applyProtection="1">
      <alignment horizontal="left" vertical="center"/>
      <protection hidden="1"/>
    </xf>
    <xf numFmtId="167" fontId="3" fillId="9" borderId="78" xfId="0" applyNumberFormat="1" applyFont="1" applyFill="1" applyBorder="1" applyProtection="1">
      <protection hidden="1"/>
    </xf>
    <xf numFmtId="170" fontId="18" fillId="8" borderId="39" xfId="0" applyNumberFormat="1" applyFont="1" applyFill="1" applyBorder="1" applyAlignment="1" applyProtection="1">
      <alignment horizontal="left" vertical="center" wrapText="1"/>
      <protection hidden="1"/>
    </xf>
    <xf numFmtId="170" fontId="20" fillId="11" borderId="78" xfId="0" applyNumberFormat="1" applyFont="1" applyFill="1" applyBorder="1" applyAlignment="1" applyProtection="1">
      <alignment vertical="center"/>
      <protection hidden="1"/>
    </xf>
    <xf numFmtId="0" fontId="14" fillId="11" borderId="78" xfId="0" applyFont="1" applyFill="1" applyBorder="1" applyAlignment="1" applyProtection="1">
      <alignment vertical="center"/>
      <protection hidden="1"/>
    </xf>
    <xf numFmtId="170" fontId="16" fillId="11" borderId="78" xfId="0" applyNumberFormat="1" applyFont="1" applyFill="1" applyBorder="1" applyAlignment="1" applyProtection="1">
      <alignment vertical="center"/>
      <protection hidden="1"/>
    </xf>
    <xf numFmtId="0" fontId="20" fillId="8" borderId="78" xfId="0" applyFont="1" applyFill="1" applyBorder="1" applyAlignment="1" applyProtection="1">
      <alignment vertical="center" wrapText="1"/>
      <protection hidden="1"/>
    </xf>
    <xf numFmtId="170" fontId="21" fillId="8" borderId="78" xfId="0" applyNumberFormat="1" applyFont="1" applyFill="1" applyBorder="1" applyAlignment="1" applyProtection="1">
      <alignment horizontal="left" vertical="center" wrapText="1"/>
      <protection hidden="1"/>
    </xf>
    <xf numFmtId="0" fontId="20" fillId="8" borderId="78" xfId="0" applyFont="1" applyFill="1" applyBorder="1" applyAlignment="1" applyProtection="1">
      <alignment horizontal="right" vertical="center" wrapText="1"/>
      <protection hidden="1"/>
    </xf>
    <xf numFmtId="4" fontId="21" fillId="8" borderId="78" xfId="0" applyNumberFormat="1" applyFont="1" applyFill="1" applyBorder="1" applyAlignment="1" applyProtection="1">
      <alignment horizontal="center" vertical="center" wrapText="1"/>
      <protection hidden="1"/>
    </xf>
    <xf numFmtId="170" fontId="18" fillId="8" borderId="78" xfId="0" applyNumberFormat="1" applyFont="1" applyFill="1" applyBorder="1" applyAlignment="1" applyProtection="1">
      <alignment horizontal="left" vertical="center" wrapText="1"/>
      <protection hidden="1"/>
    </xf>
    <xf numFmtId="170" fontId="40" fillId="8" borderId="78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68" xfId="21" applyFont="1" applyBorder="1" applyAlignment="1" applyProtection="1">
      <alignment horizontal="center" vertical="center" wrapText="1"/>
      <protection locked="0"/>
    </xf>
    <xf numFmtId="0" fontId="11" fillId="0" borderId="5" xfId="21" applyFont="1" applyBorder="1" applyAlignment="1" applyProtection="1">
      <alignment vertical="center" wrapText="1"/>
      <protection locked="0"/>
    </xf>
    <xf numFmtId="0" fontId="3" fillId="0" borderId="5" xfId="21" applyFont="1" applyBorder="1" applyAlignment="1" applyProtection="1">
      <alignment vertical="center"/>
      <protection locked="0"/>
    </xf>
    <xf numFmtId="0" fontId="3" fillId="0" borderId="5" xfId="21" applyFont="1" applyAlignment="1" applyProtection="1">
      <alignment vertical="center"/>
      <protection locked="0"/>
    </xf>
    <xf numFmtId="0" fontId="40" fillId="0" borderId="5" xfId="21" applyFont="1" applyAlignment="1" applyProtection="1">
      <protection locked="0"/>
    </xf>
    <xf numFmtId="0" fontId="3" fillId="0" borderId="100" xfId="0" applyFont="1" applyBorder="1" applyAlignment="1" applyProtection="1">
      <alignment vertical="center" wrapText="1"/>
      <protection locked="0"/>
    </xf>
    <xf numFmtId="0" fontId="65" fillId="0" borderId="5" xfId="20" applyFont="1" applyBorder="1" applyAlignment="1" applyProtection="1">
      <alignment vertical="center"/>
      <protection locked="0"/>
    </xf>
    <xf numFmtId="0" fontId="40" fillId="0" borderId="5" xfId="21" applyFont="1" applyBorder="1" applyAlignment="1" applyProtection="1">
      <protection locked="0"/>
    </xf>
    <xf numFmtId="4" fontId="49" fillId="0" borderId="5" xfId="20" applyNumberFormat="1" applyFont="1" applyFill="1" applyBorder="1" applyAlignment="1" applyProtection="1">
      <alignment horizontal="center" vertical="center" wrapText="1"/>
      <protection locked="0"/>
    </xf>
    <xf numFmtId="177" fontId="49" fillId="0" borderId="5" xfId="20" applyNumberFormat="1" applyFont="1" applyBorder="1" applyAlignment="1" applyProtection="1">
      <alignment horizontal="right" vertical="center" wrapText="1"/>
      <protection locked="0"/>
    </xf>
    <xf numFmtId="0" fontId="23" fillId="0" borderId="5" xfId="21" applyFont="1" applyAlignment="1" applyProtection="1">
      <alignment vertical="center"/>
      <protection locked="0"/>
    </xf>
    <xf numFmtId="0" fontId="10" fillId="0" borderId="5" xfId="21" applyFont="1" applyAlignment="1" applyProtection="1">
      <alignment horizontal="center" vertical="center"/>
      <protection locked="0"/>
    </xf>
    <xf numFmtId="0" fontId="3" fillId="0" borderId="5" xfId="21" applyFont="1" applyAlignment="1" applyProtection="1">
      <alignment horizontal="center" vertical="center"/>
      <protection locked="0"/>
    </xf>
    <xf numFmtId="166" fontId="10" fillId="0" borderId="5" xfId="21" applyNumberFormat="1" applyFont="1" applyAlignment="1" applyProtection="1">
      <alignment horizontal="center" vertical="center"/>
      <protection locked="0"/>
    </xf>
    <xf numFmtId="0" fontId="35" fillId="0" borderId="85" xfId="20" applyFont="1" applyFill="1" applyBorder="1" applyAlignment="1" applyProtection="1">
      <alignment vertical="center"/>
      <protection hidden="1"/>
    </xf>
    <xf numFmtId="0" fontId="35" fillId="0" borderId="85" xfId="20" applyFont="1" applyFill="1" applyBorder="1" applyAlignment="1" applyProtection="1">
      <alignment horizontal="left" vertical="center" wrapText="1"/>
      <protection hidden="1"/>
    </xf>
    <xf numFmtId="0" fontId="40" fillId="0" borderId="85" xfId="21" applyFont="1" applyBorder="1" applyAlignment="1" applyProtection="1">
      <protection hidden="1"/>
    </xf>
    <xf numFmtId="0" fontId="49" fillId="0" borderId="86" xfId="20" applyFont="1" applyBorder="1" applyAlignment="1" applyProtection="1">
      <alignment horizontal="left" vertical="center" wrapText="1"/>
      <protection hidden="1"/>
    </xf>
    <xf numFmtId="0" fontId="49" fillId="0" borderId="87" xfId="20" applyFont="1" applyBorder="1" applyAlignment="1" applyProtection="1">
      <alignment horizontal="center" vertical="center" wrapText="1"/>
      <protection hidden="1"/>
    </xf>
    <xf numFmtId="0" fontId="35" fillId="0" borderId="87" xfId="20" applyFont="1" applyFill="1" applyBorder="1" applyAlignment="1" applyProtection="1">
      <alignment horizontal="left" vertical="center" wrapText="1"/>
      <protection hidden="1"/>
    </xf>
    <xf numFmtId="0" fontId="35" fillId="0" borderId="88" xfId="20" applyFont="1" applyFill="1" applyBorder="1" applyAlignment="1" applyProtection="1">
      <alignment horizontal="left" vertical="center" wrapText="1"/>
      <protection hidden="1"/>
    </xf>
    <xf numFmtId="0" fontId="9" fillId="2" borderId="62" xfId="21" applyFont="1" applyFill="1" applyBorder="1" applyAlignment="1" applyProtection="1">
      <alignment horizontal="center" vertical="center" wrapText="1"/>
      <protection hidden="1"/>
    </xf>
    <xf numFmtId="0" fontId="9" fillId="2" borderId="54" xfId="21" applyFont="1" applyFill="1" applyBorder="1" applyAlignment="1" applyProtection="1">
      <alignment horizontal="center" vertical="center" wrapText="1"/>
      <protection hidden="1"/>
    </xf>
    <xf numFmtId="166" fontId="22" fillId="2" borderId="62" xfId="21" applyNumberFormat="1" applyFont="1" applyFill="1" applyBorder="1" applyAlignment="1" applyProtection="1">
      <alignment horizontal="center" vertical="center" wrapText="1"/>
      <protection hidden="1"/>
    </xf>
    <xf numFmtId="169" fontId="6" fillId="7" borderId="56" xfId="21" applyNumberFormat="1" applyFont="1" applyFill="1" applyBorder="1" applyAlignment="1" applyProtection="1">
      <alignment horizontal="center" vertical="center" wrapText="1"/>
      <protection hidden="1"/>
    </xf>
    <xf numFmtId="0" fontId="6" fillId="7" borderId="38" xfId="21" applyFont="1" applyFill="1" applyBorder="1" applyAlignment="1" applyProtection="1">
      <alignment horizontal="center" vertical="center" wrapText="1"/>
      <protection hidden="1"/>
    </xf>
    <xf numFmtId="167" fontId="10" fillId="7" borderId="30" xfId="21" applyNumberFormat="1" applyFont="1" applyFill="1" applyBorder="1" applyAlignment="1" applyProtection="1">
      <alignment horizontal="center" vertical="center" wrapText="1"/>
      <protection hidden="1"/>
    </xf>
    <xf numFmtId="10" fontId="6" fillId="7" borderId="31" xfId="21" applyNumberFormat="1" applyFont="1" applyFill="1" applyBorder="1" applyAlignment="1" applyProtection="1">
      <alignment horizontal="center" vertical="center" wrapText="1"/>
      <protection hidden="1"/>
    </xf>
    <xf numFmtId="167" fontId="24" fillId="2" borderId="58" xfId="21" applyNumberFormat="1" applyFont="1" applyFill="1" applyBorder="1" applyAlignment="1" applyProtection="1">
      <alignment horizontal="center" vertical="center" wrapText="1"/>
      <protection hidden="1"/>
    </xf>
    <xf numFmtId="9" fontId="22" fillId="2" borderId="58" xfId="21" applyNumberFormat="1" applyFont="1" applyFill="1" applyBorder="1" applyAlignment="1" applyProtection="1">
      <alignment horizontal="center" vertical="center" wrapText="1"/>
      <protection hidden="1"/>
    </xf>
    <xf numFmtId="0" fontId="46" fillId="0" borderId="82" xfId="20" applyFont="1" applyBorder="1" applyAlignment="1" applyProtection="1">
      <protection locked="0"/>
    </xf>
    <xf numFmtId="0" fontId="53" fillId="0" borderId="84" xfId="20" applyFont="1" applyBorder="1" applyAlignment="1" applyProtection="1">
      <alignment vertical="center"/>
      <protection locked="0"/>
    </xf>
    <xf numFmtId="0" fontId="52" fillId="0" borderId="5" xfId="20" applyFont="1" applyBorder="1" applyAlignment="1" applyProtection="1">
      <alignment vertical="center"/>
      <protection locked="0"/>
    </xf>
    <xf numFmtId="0" fontId="59" fillId="0" borderId="5" xfId="20" applyFont="1" applyBorder="1" applyAlignment="1" applyProtection="1">
      <alignment vertical="center"/>
      <protection locked="0"/>
    </xf>
    <xf numFmtId="0" fontId="53" fillId="0" borderId="86" xfId="20" applyFont="1" applyBorder="1" applyAlignment="1" applyProtection="1">
      <alignment vertical="center"/>
      <protection locked="0"/>
    </xf>
    <xf numFmtId="0" fontId="53" fillId="0" borderId="87" xfId="20" applyFont="1" applyBorder="1" applyAlignment="1" applyProtection="1">
      <alignment vertical="center"/>
      <protection locked="0"/>
    </xf>
    <xf numFmtId="0" fontId="52" fillId="0" borderId="87" xfId="20" applyFont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10" fontId="3" fillId="0" borderId="0" xfId="0" applyNumberFormat="1" applyFont="1" applyProtection="1">
      <protection locked="0"/>
    </xf>
    <xf numFmtId="168" fontId="3" fillId="0" borderId="0" xfId="0" applyNumberFormat="1" applyFont="1" applyProtection="1">
      <protection locked="0"/>
    </xf>
    <xf numFmtId="172" fontId="3" fillId="0" borderId="0" xfId="0" applyNumberFormat="1" applyFont="1" applyProtection="1">
      <protection locked="0"/>
    </xf>
    <xf numFmtId="165" fontId="3" fillId="0" borderId="54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0" fontId="5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3" fillId="0" borderId="5" xfId="20" applyFont="1" applyBorder="1" applyAlignment="1" applyProtection="1">
      <alignment vertical="center"/>
      <protection locked="0"/>
    </xf>
    <xf numFmtId="176" fontId="53" fillId="0" borderId="5" xfId="20" applyNumberFormat="1" applyFont="1" applyBorder="1" applyAlignment="1" applyProtection="1">
      <alignment horizontal="center" vertical="center" wrapText="1"/>
      <protection locked="0"/>
    </xf>
    <xf numFmtId="0" fontId="52" fillId="0" borderId="5" xfId="20" applyFont="1" applyAlignment="1" applyProtection="1">
      <alignment horizontal="center" vertical="center"/>
      <protection locked="0"/>
    </xf>
    <xf numFmtId="0" fontId="61" fillId="0" borderId="5" xfId="20" applyFont="1" applyAlignment="1" applyProtection="1">
      <alignment horizontal="center" vertical="center"/>
      <protection locked="0"/>
    </xf>
    <xf numFmtId="0" fontId="52" fillId="0" borderId="84" xfId="20" applyFont="1" applyBorder="1" applyAlignment="1" applyProtection="1">
      <alignment vertical="center" wrapText="1"/>
      <protection hidden="1"/>
    </xf>
    <xf numFmtId="0" fontId="52" fillId="0" borderId="5" xfId="20" applyFont="1" applyBorder="1" applyAlignment="1" applyProtection="1">
      <alignment horizontal="left" vertical="center" wrapText="1"/>
      <protection hidden="1"/>
    </xf>
    <xf numFmtId="0" fontId="52" fillId="0" borderId="5" xfId="20" applyFont="1" applyBorder="1" applyAlignment="1" applyProtection="1">
      <alignment horizontal="center" vertical="center" wrapText="1"/>
      <protection hidden="1"/>
    </xf>
    <xf numFmtId="0" fontId="61" fillId="0" borderId="5" xfId="20" applyFont="1" applyFill="1" applyBorder="1" applyAlignment="1" applyProtection="1">
      <alignment vertical="center"/>
      <protection hidden="1"/>
    </xf>
    <xf numFmtId="0" fontId="52" fillId="0" borderId="84" xfId="20" applyFont="1" applyBorder="1" applyAlignment="1" applyProtection="1">
      <alignment horizontal="left" vertical="center"/>
      <protection hidden="1"/>
    </xf>
    <xf numFmtId="0" fontId="52" fillId="0" borderId="5" xfId="20" applyFont="1" applyFill="1" applyBorder="1" applyAlignment="1" applyProtection="1">
      <alignment horizontal="left" vertical="center" wrapText="1"/>
      <protection hidden="1"/>
    </xf>
    <xf numFmtId="0" fontId="52" fillId="0" borderId="84" xfId="20" applyFont="1" applyBorder="1" applyAlignment="1" applyProtection="1">
      <alignment vertical="center"/>
      <protection hidden="1"/>
    </xf>
    <xf numFmtId="0" fontId="52" fillId="0" borderId="5" xfId="20" applyFont="1" applyBorder="1" applyAlignment="1" applyProtection="1">
      <alignment horizontal="left" vertical="center"/>
      <protection hidden="1"/>
    </xf>
    <xf numFmtId="174" fontId="52" fillId="0" borderId="5" xfId="19" applyNumberFormat="1" applyFont="1" applyFill="1" applyBorder="1" applyAlignment="1" applyProtection="1">
      <alignment horizontal="center" vertical="center" wrapText="1"/>
      <protection hidden="1"/>
    </xf>
    <xf numFmtId="0" fontId="52" fillId="0" borderId="5" xfId="20" applyFont="1" applyBorder="1" applyAlignment="1" applyProtection="1">
      <alignment vertical="center"/>
      <protection hidden="1"/>
    </xf>
    <xf numFmtId="0" fontId="52" fillId="0" borderId="5" xfId="20" applyFont="1" applyFill="1" applyBorder="1" applyAlignment="1" applyProtection="1">
      <alignment vertical="center"/>
      <protection hidden="1"/>
    </xf>
    <xf numFmtId="4" fontId="52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protection hidden="1"/>
    </xf>
    <xf numFmtId="168" fontId="52" fillId="0" borderId="5" xfId="20" applyNumberFormat="1" applyFont="1" applyBorder="1" applyAlignment="1" applyProtection="1">
      <alignment horizontal="center" vertical="center" wrapText="1"/>
      <protection hidden="1"/>
    </xf>
    <xf numFmtId="0" fontId="62" fillId="2" borderId="61" xfId="0" applyFont="1" applyFill="1" applyBorder="1" applyAlignment="1" applyProtection="1">
      <alignment horizontal="center" vertical="center"/>
      <protection hidden="1"/>
    </xf>
    <xf numFmtId="0" fontId="62" fillId="2" borderId="66" xfId="0" applyFont="1" applyFill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23" fillId="0" borderId="13" xfId="0" applyFont="1" applyBorder="1" applyProtection="1">
      <protection hidden="1"/>
    </xf>
    <xf numFmtId="0" fontId="3" fillId="0" borderId="13" xfId="0" applyFont="1" applyBorder="1" applyProtection="1">
      <protection hidden="1"/>
    </xf>
    <xf numFmtId="168" fontId="23" fillId="6" borderId="38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10" fontId="4" fillId="0" borderId="13" xfId="0" applyNumberFormat="1" applyFont="1" applyBorder="1" applyAlignment="1" applyProtection="1">
      <alignment horizontal="center" vertical="center"/>
      <protection hidden="1"/>
    </xf>
    <xf numFmtId="10" fontId="4" fillId="0" borderId="13" xfId="0" applyNumberFormat="1" applyFont="1" applyBorder="1" applyAlignment="1" applyProtection="1">
      <alignment horizontal="center"/>
      <protection hidden="1"/>
    </xf>
    <xf numFmtId="43" fontId="18" fillId="8" borderId="39" xfId="0" applyNumberFormat="1" applyFont="1" applyFill="1" applyBorder="1" applyAlignment="1" applyProtection="1">
      <alignment horizontal="left" vertical="center" wrapText="1"/>
      <protection hidden="1"/>
    </xf>
    <xf numFmtId="0" fontId="46" fillId="0" borderId="5" xfId="20" applyFont="1" applyProtection="1">
      <protection locked="0"/>
    </xf>
    <xf numFmtId="0" fontId="46" fillId="0" borderId="85" xfId="20" applyFont="1" applyBorder="1" applyProtection="1">
      <protection locked="0"/>
    </xf>
    <xf numFmtId="0" fontId="0" fillId="0" borderId="87" xfId="20" applyFont="1" applyBorder="1" applyAlignment="1" applyProtection="1">
      <alignment horizontal="center" vertical="center"/>
      <protection locked="0"/>
    </xf>
    <xf numFmtId="0" fontId="48" fillId="0" borderId="88" xfId="20" applyFont="1" applyBorder="1" applyAlignment="1" applyProtection="1">
      <alignment horizontal="left" vertical="center"/>
      <protection locked="0"/>
    </xf>
    <xf numFmtId="0" fontId="46" fillId="0" borderId="5" xfId="20" applyFont="1" applyBorder="1" applyProtection="1">
      <protection locked="0"/>
    </xf>
    <xf numFmtId="0" fontId="0" fillId="0" borderId="5" xfId="20" applyFont="1" applyAlignment="1" applyProtection="1">
      <alignment vertical="center"/>
      <protection locked="0"/>
    </xf>
    <xf numFmtId="0" fontId="53" fillId="0" borderId="87" xfId="20" applyFont="1" applyBorder="1" applyAlignment="1" applyProtection="1">
      <alignment horizontal="center" vertical="center"/>
      <protection locked="0"/>
    </xf>
    <xf numFmtId="0" fontId="60" fillId="0" borderId="87" xfId="20" applyFont="1" applyBorder="1" applyAlignment="1" applyProtection="1">
      <alignment horizontal="left" vertical="center"/>
      <protection locked="0"/>
    </xf>
    <xf numFmtId="4" fontId="52" fillId="0" borderId="87" xfId="20" applyNumberFormat="1" applyFont="1" applyBorder="1" applyAlignment="1" applyProtection="1">
      <alignment horizontal="center" vertical="center" wrapText="1"/>
      <protection locked="0"/>
    </xf>
    <xf numFmtId="0" fontId="50" fillId="0" borderId="5" xfId="20" applyFont="1" applyBorder="1" applyAlignment="1" applyProtection="1">
      <alignment vertical="center"/>
      <protection locked="0"/>
    </xf>
    <xf numFmtId="0" fontId="61" fillId="0" borderId="5" xfId="20" applyFont="1" applyBorder="1" applyAlignment="1" applyProtection="1">
      <alignment vertical="center"/>
      <protection locked="0"/>
    </xf>
    <xf numFmtId="0" fontId="66" fillId="0" borderId="0" xfId="0" applyFont="1" applyAlignment="1" applyProtection="1">
      <protection locked="0"/>
    </xf>
    <xf numFmtId="0" fontId="66" fillId="0" borderId="5" xfId="20" applyFont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41" fillId="0" borderId="5" xfId="20" applyFont="1" applyBorder="1" applyAlignment="1" applyProtection="1">
      <alignment vertical="center"/>
      <protection locked="0"/>
    </xf>
    <xf numFmtId="0" fontId="27" fillId="8" borderId="22" xfId="0" applyFont="1" applyFill="1" applyBorder="1" applyAlignment="1" applyProtection="1">
      <alignment horizontal="center" vertical="center" wrapText="1"/>
      <protection hidden="1"/>
    </xf>
    <xf numFmtId="0" fontId="35" fillId="0" borderId="5" xfId="20" applyFont="1" applyBorder="1" applyAlignment="1" applyProtection="1">
      <alignment vertical="center" wrapText="1"/>
      <protection hidden="1"/>
    </xf>
    <xf numFmtId="0" fontId="49" fillId="0" borderId="5" xfId="20" applyFont="1" applyAlignment="1" applyProtection="1">
      <alignment horizontal="center" vertical="center"/>
      <protection locked="0"/>
    </xf>
    <xf numFmtId="0" fontId="53" fillId="0" borderId="5" xfId="20" applyFont="1" applyBorder="1" applyAlignment="1" applyProtection="1">
      <alignment horizontal="center" vertical="center" wrapText="1"/>
      <protection locked="0"/>
    </xf>
    <xf numFmtId="0" fontId="52" fillId="0" borderId="5" xfId="20" applyFont="1" applyFill="1" applyBorder="1" applyAlignment="1" applyProtection="1">
      <alignment horizontal="left" vertical="center"/>
      <protection hidden="1"/>
    </xf>
    <xf numFmtId="170" fontId="18" fillId="8" borderId="78" xfId="0" applyNumberFormat="1" applyFont="1" applyFill="1" applyBorder="1" applyAlignment="1" applyProtection="1">
      <alignment vertical="center" wrapText="1"/>
      <protection hidden="1"/>
    </xf>
    <xf numFmtId="167" fontId="10" fillId="7" borderId="101" xfId="21" applyNumberFormat="1" applyFont="1" applyFill="1" applyBorder="1" applyAlignment="1" applyProtection="1">
      <alignment horizontal="center" vertical="center" wrapText="1"/>
      <protection hidden="1"/>
    </xf>
    <xf numFmtId="0" fontId="65" fillId="0" borderId="82" xfId="20" applyFont="1" applyBorder="1" applyAlignment="1" applyProtection="1">
      <alignment vertical="center"/>
      <protection locked="0"/>
    </xf>
    <xf numFmtId="0" fontId="65" fillId="0" borderId="83" xfId="20" applyFont="1" applyBorder="1" applyAlignment="1" applyProtection="1">
      <alignment vertical="center"/>
      <protection locked="0"/>
    </xf>
    <xf numFmtId="0" fontId="29" fillId="0" borderId="5" xfId="20" applyFont="1" applyAlignment="1" applyProtection="1">
      <alignment vertical="center"/>
      <protection locked="0"/>
    </xf>
    <xf numFmtId="0" fontId="29" fillId="0" borderId="85" xfId="20" applyFont="1" applyBorder="1" applyAlignment="1" applyProtection="1">
      <alignment vertical="center"/>
      <protection locked="0"/>
    </xf>
    <xf numFmtId="0" fontId="47" fillId="0" borderId="5" xfId="20" applyFont="1" applyAlignment="1" applyProtection="1">
      <alignment vertical="center"/>
      <protection locked="0"/>
    </xf>
    <xf numFmtId="0" fontId="47" fillId="0" borderId="85" xfId="20" applyFont="1" applyBorder="1" applyAlignment="1" applyProtection="1">
      <alignment vertical="center"/>
      <protection locked="0"/>
    </xf>
    <xf numFmtId="0" fontId="3" fillId="0" borderId="5" xfId="21" applyFont="1" applyAlignment="1" applyProtection="1">
      <alignment horizontal="center" vertical="center" wrapText="1"/>
      <protection locked="0"/>
    </xf>
    <xf numFmtId="166" fontId="10" fillId="0" borderId="5" xfId="21" applyNumberFormat="1" applyFont="1" applyAlignment="1" applyProtection="1">
      <alignment horizontal="center" vertical="center" wrapText="1"/>
      <protection locked="0"/>
    </xf>
    <xf numFmtId="0" fontId="0" fillId="0" borderId="5" xfId="20" applyFont="1" applyAlignment="1" applyProtection="1">
      <alignment horizontal="centerContinuous" vertical="center" wrapText="1"/>
      <protection locked="0"/>
    </xf>
    <xf numFmtId="0" fontId="3" fillId="0" borderId="5" xfId="21" applyFont="1" applyAlignment="1" applyProtection="1">
      <alignment horizontal="centerContinuous" vertical="center"/>
      <protection locked="0"/>
    </xf>
    <xf numFmtId="4" fontId="0" fillId="0" borderId="5" xfId="20" applyNumberFormat="1" applyFont="1" applyAlignment="1" applyProtection="1">
      <alignment horizontal="center" vertical="center"/>
      <protection locked="0"/>
    </xf>
    <xf numFmtId="0" fontId="49" fillId="0" borderId="5" xfId="20" applyFont="1" applyAlignment="1" applyProtection="1">
      <alignment horizontal="centerContinuous" vertical="center"/>
      <protection locked="0"/>
    </xf>
    <xf numFmtId="0" fontId="50" fillId="0" borderId="5" xfId="20" applyFont="1" applyAlignment="1" applyProtection="1">
      <alignment horizontal="centerContinuous" vertical="center"/>
      <protection locked="0"/>
    </xf>
    <xf numFmtId="0" fontId="40" fillId="0" borderId="5" xfId="21" applyProtection="1">
      <protection locked="0"/>
    </xf>
    <xf numFmtId="0" fontId="49" fillId="0" borderId="5" xfId="20" applyFont="1" applyAlignment="1" applyProtection="1">
      <alignment horizontal="left" vertical="center" wrapText="1"/>
      <protection hidden="1"/>
    </xf>
    <xf numFmtId="0" fontId="67" fillId="0" borderId="5" xfId="20" applyFont="1" applyAlignment="1" applyProtection="1">
      <alignment vertical="center" wrapText="1"/>
      <protection hidden="1"/>
    </xf>
    <xf numFmtId="0" fontId="50" fillId="0" borderId="5" xfId="20" applyFont="1" applyAlignment="1" applyProtection="1">
      <alignment vertical="center"/>
      <protection locked="0"/>
    </xf>
    <xf numFmtId="4" fontId="66" fillId="0" borderId="5" xfId="20" applyNumberFormat="1" applyFont="1" applyAlignment="1" applyProtection="1">
      <alignment horizontal="center" vertical="center"/>
      <protection locked="0"/>
    </xf>
    <xf numFmtId="166" fontId="5" fillId="0" borderId="5" xfId="21" applyNumberFormat="1" applyFont="1" applyAlignment="1" applyProtection="1">
      <alignment horizontal="center" vertical="center"/>
      <protection locked="0"/>
    </xf>
    <xf numFmtId="166" fontId="52" fillId="0" borderId="5" xfId="20" applyNumberFormat="1" applyFont="1" applyBorder="1" applyAlignment="1" applyProtection="1">
      <alignment horizontal="center" vertical="center" wrapText="1"/>
      <protection hidden="1"/>
    </xf>
    <xf numFmtId="0" fontId="0" fillId="0" borderId="82" xfId="0" applyFont="1" applyBorder="1" applyAlignment="1" applyProtection="1">
      <protection hidden="1"/>
    </xf>
    <xf numFmtId="0" fontId="0" fillId="0" borderId="0" xfId="0" applyFont="1" applyAlignment="1" applyProtection="1">
      <protection hidden="1"/>
    </xf>
    <xf numFmtId="167" fontId="52" fillId="0" borderId="5" xfId="20" applyNumberFormat="1" applyFont="1" applyBorder="1" applyAlignment="1" applyProtection="1">
      <alignment horizontal="center" vertical="center" wrapText="1"/>
      <protection hidden="1"/>
    </xf>
    <xf numFmtId="164" fontId="52" fillId="0" borderId="5" xfId="19" applyFont="1" applyFill="1" applyBorder="1" applyAlignment="1" applyProtection="1">
      <alignment horizontal="center" vertical="center" wrapText="1"/>
      <protection hidden="1"/>
    </xf>
    <xf numFmtId="0" fontId="52" fillId="0" borderId="84" xfId="20" applyFont="1" applyBorder="1" applyAlignment="1" applyProtection="1">
      <alignment horizontal="left" vertical="center" wrapText="1"/>
      <protection hidden="1"/>
    </xf>
    <xf numFmtId="0" fontId="52" fillId="0" borderId="87" xfId="20" applyFont="1" applyFill="1" applyBorder="1" applyAlignment="1" applyProtection="1">
      <alignment horizontal="left" vertical="center" wrapText="1"/>
      <protection hidden="1"/>
    </xf>
    <xf numFmtId="4" fontId="52" fillId="0" borderId="5" xfId="20" applyNumberFormat="1" applyFont="1" applyBorder="1" applyAlignment="1" applyProtection="1">
      <alignment horizontal="center" vertical="center" wrapText="1"/>
      <protection hidden="1"/>
    </xf>
    <xf numFmtId="0" fontId="3" fillId="0" borderId="99" xfId="0" applyFont="1" applyBorder="1" applyAlignment="1" applyProtection="1">
      <alignment vertical="center" wrapText="1"/>
      <protection hidden="1"/>
    </xf>
    <xf numFmtId="0" fontId="3" fillId="0" borderId="9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98" xfId="0" applyFont="1" applyBorder="1" applyAlignment="1" applyProtection="1">
      <alignment horizontal="center" vertical="center" wrapText="1"/>
      <protection hidden="1"/>
    </xf>
    <xf numFmtId="4" fontId="3" fillId="0" borderId="98" xfId="0" applyNumberFormat="1" applyFont="1" applyBorder="1" applyAlignment="1" applyProtection="1">
      <alignment horizontal="center" vertical="center" wrapText="1"/>
      <protection hidden="1"/>
    </xf>
    <xf numFmtId="0" fontId="32" fillId="0" borderId="98" xfId="0" applyFont="1" applyBorder="1" applyAlignment="1" applyProtection="1">
      <alignment horizontal="center" vertical="center" wrapText="1"/>
      <protection hidden="1"/>
    </xf>
    <xf numFmtId="0" fontId="11" fillId="0" borderId="98" xfId="0" applyFont="1" applyBorder="1" applyAlignment="1" applyProtection="1">
      <alignment vertical="center" wrapText="1"/>
      <protection hidden="1"/>
    </xf>
    <xf numFmtId="0" fontId="11" fillId="0" borderId="54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3" fillId="0" borderId="82" xfId="0" applyFont="1" applyBorder="1" applyAlignment="1" applyProtection="1">
      <alignment vertical="center" wrapText="1"/>
      <protection locked="0"/>
    </xf>
    <xf numFmtId="0" fontId="46" fillId="0" borderId="83" xfId="20" applyFont="1" applyBorder="1" applyAlignment="1" applyProtection="1">
      <protection locked="0"/>
    </xf>
    <xf numFmtId="0" fontId="46" fillId="0" borderId="5" xfId="20" applyFont="1" applyAlignment="1" applyProtection="1">
      <protection locked="0"/>
    </xf>
    <xf numFmtId="0" fontId="46" fillId="0" borderId="85" xfId="20" applyFont="1" applyBorder="1" applyAlignment="1" applyProtection="1">
      <protection locked="0"/>
    </xf>
    <xf numFmtId="0" fontId="48" fillId="0" borderId="87" xfId="20" applyFont="1" applyBorder="1" applyAlignment="1" applyProtection="1">
      <alignment horizontal="left" vertical="center"/>
      <protection locked="0"/>
    </xf>
    <xf numFmtId="4" fontId="49" fillId="0" borderId="87" xfId="20" applyNumberFormat="1" applyFont="1" applyBorder="1" applyAlignment="1" applyProtection="1">
      <alignment horizontal="center" vertical="center" wrapText="1"/>
      <protection locked="0"/>
    </xf>
    <xf numFmtId="4" fontId="0" fillId="0" borderId="5" xfId="0" applyNumberFormat="1" applyFont="1" applyBorder="1" applyAlignment="1" applyProtection="1">
      <alignment horizont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5" xfId="20" applyFont="1" applyAlignment="1" applyProtection="1">
      <alignment horizontal="center" vertical="center" wrapText="1"/>
      <protection locked="0"/>
    </xf>
    <xf numFmtId="4" fontId="0" fillId="0" borderId="5" xfId="20" applyNumberFormat="1" applyFont="1" applyAlignment="1" applyProtection="1">
      <alignment vertical="center"/>
      <protection locked="0"/>
    </xf>
    <xf numFmtId="166" fontId="14" fillId="0" borderId="0" xfId="0" applyNumberFormat="1" applyFont="1" applyAlignment="1" applyProtection="1">
      <alignment horizontal="center" vertical="center"/>
      <protection locked="0"/>
    </xf>
    <xf numFmtId="0" fontId="50" fillId="0" borderId="5" xfId="2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 vertical="center" wrapText="1"/>
      <protection hidden="1"/>
    </xf>
    <xf numFmtId="0" fontId="32" fillId="0" borderId="76" xfId="0" applyFont="1" applyBorder="1" applyAlignment="1" applyProtection="1">
      <alignment horizontal="center" vertical="center" wrapText="1"/>
      <protection hidden="1"/>
    </xf>
    <xf numFmtId="49" fontId="54" fillId="10" borderId="6" xfId="0" applyNumberFormat="1" applyFont="1" applyFill="1" applyBorder="1" applyAlignment="1" applyProtection="1">
      <alignment horizontal="center" vertical="center"/>
      <protection hidden="1"/>
    </xf>
    <xf numFmtId="0" fontId="54" fillId="10" borderId="7" xfId="0" applyFont="1" applyFill="1" applyBorder="1" applyAlignment="1" applyProtection="1">
      <alignment horizontal="center" vertical="center" wrapText="1"/>
      <protection hidden="1"/>
    </xf>
    <xf numFmtId="0" fontId="54" fillId="10" borderId="6" xfId="0" applyFont="1" applyFill="1" applyBorder="1" applyAlignment="1" applyProtection="1">
      <alignment horizontal="center" vertical="center" wrapText="1"/>
      <protection hidden="1"/>
    </xf>
    <xf numFmtId="0" fontId="54" fillId="10" borderId="8" xfId="0" applyFont="1" applyFill="1" applyBorder="1" applyAlignment="1" applyProtection="1">
      <alignment horizontal="center" vertical="center" wrapText="1"/>
      <protection hidden="1"/>
    </xf>
    <xf numFmtId="4" fontId="54" fillId="10" borderId="6" xfId="0" applyNumberFormat="1" applyFont="1" applyFill="1" applyBorder="1" applyAlignment="1" applyProtection="1">
      <alignment horizontal="center" vertical="center" wrapText="1"/>
      <protection hidden="1"/>
    </xf>
    <xf numFmtId="4" fontId="54" fillId="10" borderId="8" xfId="0" applyNumberFormat="1" applyFont="1" applyFill="1" applyBorder="1" applyAlignment="1" applyProtection="1">
      <alignment horizontal="center" vertical="center" wrapText="1"/>
      <protection hidden="1"/>
    </xf>
    <xf numFmtId="166" fontId="54" fillId="10" borderId="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0" xfId="0" applyNumberFormat="1" applyFont="1" applyFill="1" applyBorder="1" applyAlignment="1" applyProtection="1">
      <alignment horizontal="center" vertical="center"/>
      <protection hidden="1"/>
    </xf>
    <xf numFmtId="4" fontId="3" fillId="0" borderId="22" xfId="0" applyNumberFormat="1" applyFont="1" applyFill="1" applyBorder="1" applyAlignment="1" applyProtection="1">
      <alignment horizontal="center" vertical="center"/>
      <protection hidden="1"/>
    </xf>
    <xf numFmtId="4" fontId="3" fillId="0" borderId="30" xfId="0" applyNumberFormat="1" applyFont="1" applyFill="1" applyBorder="1" applyAlignment="1" applyProtection="1">
      <alignment horizontal="center" vertical="center"/>
      <protection hidden="1"/>
    </xf>
    <xf numFmtId="4" fontId="3" fillId="0" borderId="33" xfId="0" applyNumberFormat="1" applyFont="1" applyFill="1" applyBorder="1" applyAlignment="1" applyProtection="1">
      <alignment horizontal="center" vertical="center"/>
      <protection hidden="1"/>
    </xf>
    <xf numFmtId="4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89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26" xfId="0" applyNumberFormat="1" applyFont="1" applyFill="1" applyBorder="1" applyAlignment="1" applyProtection="1">
      <alignment horizontal="center" vertical="center"/>
      <protection hidden="1"/>
    </xf>
    <xf numFmtId="4" fontId="3" fillId="0" borderId="33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47" xfId="0" applyNumberFormat="1" applyFont="1" applyFill="1" applyBorder="1" applyAlignment="1" applyProtection="1">
      <alignment horizontal="center" vertical="center" wrapText="1"/>
      <protection hidden="1"/>
    </xf>
    <xf numFmtId="4" fontId="3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20" applyFont="1" applyBorder="1" applyAlignment="1">
      <alignment horizontal="center" wrapText="1"/>
    </xf>
    <xf numFmtId="0" fontId="49" fillId="0" borderId="5" xfId="20" applyFont="1" applyBorder="1" applyAlignment="1">
      <alignment horizontal="center" vertical="center"/>
    </xf>
    <xf numFmtId="0" fontId="41" fillId="0" borderId="5" xfId="20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wrapText="1"/>
    </xf>
    <xf numFmtId="0" fontId="7" fillId="0" borderId="57" xfId="0" applyFont="1" applyBorder="1"/>
    <xf numFmtId="0" fontId="66" fillId="0" borderId="5" xfId="20" applyFont="1" applyBorder="1" applyAlignment="1">
      <alignment horizontal="center" vertical="center"/>
    </xf>
    <xf numFmtId="0" fontId="0" fillId="0" borderId="81" xfId="20" applyFont="1" applyBorder="1" applyAlignment="1">
      <alignment horizontal="center" vertical="center"/>
    </xf>
    <xf numFmtId="0" fontId="0" fillId="0" borderId="84" xfId="20" applyFont="1" applyBorder="1" applyAlignment="1">
      <alignment horizontal="center" vertical="center"/>
    </xf>
    <xf numFmtId="0" fontId="0" fillId="0" borderId="86" xfId="20" applyFont="1" applyBorder="1" applyAlignment="1">
      <alignment horizontal="center" vertical="center"/>
    </xf>
    <xf numFmtId="0" fontId="49" fillId="0" borderId="94" xfId="20" applyFont="1" applyBorder="1" applyAlignment="1">
      <alignment horizontal="left" vertical="center" wrapText="1"/>
    </xf>
    <xf numFmtId="0" fontId="49" fillId="0" borderId="5" xfId="20" applyFont="1" applyBorder="1" applyAlignment="1">
      <alignment horizontal="left" vertical="center" wrapText="1"/>
    </xf>
    <xf numFmtId="0" fontId="46" fillId="0" borderId="82" xfId="20" applyFont="1" applyBorder="1" applyAlignment="1">
      <alignment horizontal="center" vertical="center"/>
    </xf>
    <xf numFmtId="0" fontId="46" fillId="0" borderId="83" xfId="20" applyFont="1" applyBorder="1" applyAlignment="1">
      <alignment horizontal="center" vertical="center"/>
    </xf>
    <xf numFmtId="0" fontId="29" fillId="0" borderId="5" xfId="20" applyFont="1" applyBorder="1" applyAlignment="1">
      <alignment horizontal="center" vertical="center"/>
    </xf>
    <xf numFmtId="0" fontId="29" fillId="0" borderId="85" xfId="20" applyFont="1" applyBorder="1" applyAlignment="1">
      <alignment horizontal="center" vertical="center"/>
    </xf>
    <xf numFmtId="0" fontId="47" fillId="0" borderId="5" xfId="20" applyFont="1" applyBorder="1" applyAlignment="1">
      <alignment horizontal="center" vertical="center"/>
    </xf>
    <xf numFmtId="0" fontId="47" fillId="0" borderId="85" xfId="20" applyFont="1" applyBorder="1" applyAlignment="1">
      <alignment horizontal="center" vertical="center"/>
    </xf>
    <xf numFmtId="0" fontId="50" fillId="0" borderId="5" xfId="20" applyFont="1" applyAlignment="1" applyProtection="1">
      <alignment horizontal="center" vertical="center"/>
      <protection locked="0"/>
    </xf>
    <xf numFmtId="0" fontId="29" fillId="0" borderId="54" xfId="20" applyFont="1" applyFill="1" applyBorder="1" applyAlignment="1" applyProtection="1">
      <alignment horizontal="center" vertical="center" wrapText="1"/>
      <protection locked="0"/>
    </xf>
    <xf numFmtId="0" fontId="11" fillId="8" borderId="24" xfId="0" applyFont="1" applyFill="1" applyBorder="1" applyAlignment="1" applyProtection="1">
      <alignment horizontal="center" vertical="center"/>
      <protection hidden="1"/>
    </xf>
    <xf numFmtId="0" fontId="7" fillId="8" borderId="25" xfId="0" applyFont="1" applyFill="1" applyBorder="1" applyProtection="1">
      <protection hidden="1"/>
    </xf>
    <xf numFmtId="0" fontId="7" fillId="8" borderId="25" xfId="0" applyFont="1" applyFill="1" applyBorder="1" applyAlignment="1" applyProtection="1">
      <alignment vertical="center"/>
      <protection hidden="1"/>
    </xf>
    <xf numFmtId="169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Protection="1"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Protection="1"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Protection="1"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8" borderId="24" xfId="0" applyFont="1" applyFill="1" applyBorder="1" applyAlignment="1" applyProtection="1">
      <alignment horizontal="center" vertical="center" wrapText="1"/>
      <protection hidden="1"/>
    </xf>
    <xf numFmtId="0" fontId="11" fillId="8" borderId="15" xfId="0" applyFont="1" applyFill="1" applyBorder="1" applyAlignment="1" applyProtection="1">
      <alignment horizontal="center" vertical="center"/>
      <protection hidden="1"/>
    </xf>
    <xf numFmtId="0" fontId="7" fillId="8" borderId="16" xfId="0" applyFont="1" applyFill="1" applyBorder="1" applyProtection="1">
      <protection hidden="1"/>
    </xf>
    <xf numFmtId="167" fontId="6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Protection="1">
      <protection hidden="1"/>
    </xf>
    <xf numFmtId="167" fontId="11" fillId="0" borderId="18" xfId="0" applyNumberFormat="1" applyFont="1" applyBorder="1" applyAlignment="1" applyProtection="1">
      <alignment horizontal="center" vertical="center"/>
      <protection hidden="1"/>
    </xf>
    <xf numFmtId="0" fontId="7" fillId="0" borderId="19" xfId="0" applyFont="1" applyBorder="1" applyProtection="1">
      <protection hidden="1"/>
    </xf>
    <xf numFmtId="167" fontId="11" fillId="0" borderId="27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Protection="1">
      <protection hidden="1"/>
    </xf>
    <xf numFmtId="167" fontId="11" fillId="8" borderId="27" xfId="0" applyNumberFormat="1" applyFont="1" applyFill="1" applyBorder="1" applyAlignment="1" applyProtection="1">
      <alignment horizontal="center" vertical="center"/>
      <protection hidden="1"/>
    </xf>
    <xf numFmtId="0" fontId="7" fillId="8" borderId="28" xfId="0" applyFont="1" applyFill="1" applyBorder="1" applyProtection="1">
      <protection hidden="1"/>
    </xf>
    <xf numFmtId="167" fontId="11" fillId="8" borderId="18" xfId="0" applyNumberFormat="1" applyFont="1" applyFill="1" applyBorder="1" applyAlignment="1" applyProtection="1">
      <alignment horizontal="center" vertical="center"/>
      <protection hidden="1"/>
    </xf>
    <xf numFmtId="0" fontId="7" fillId="8" borderId="19" xfId="0" applyFont="1" applyFill="1" applyBorder="1" applyProtection="1">
      <protection hidden="1"/>
    </xf>
    <xf numFmtId="0" fontId="7" fillId="8" borderId="28" xfId="0" applyFont="1" applyFill="1" applyBorder="1" applyAlignment="1" applyProtection="1">
      <alignment vertical="center"/>
      <protection hidden="1"/>
    </xf>
    <xf numFmtId="49" fontId="11" fillId="8" borderId="24" xfId="0" applyNumberFormat="1" applyFont="1" applyFill="1" applyBorder="1" applyAlignment="1" applyProtection="1">
      <alignment horizontal="center" vertical="center"/>
      <protection hidden="1"/>
    </xf>
    <xf numFmtId="0" fontId="3" fillId="8" borderId="28" xfId="0" applyFont="1" applyFill="1" applyBorder="1" applyProtection="1">
      <protection hidden="1"/>
    </xf>
    <xf numFmtId="0" fontId="3" fillId="8" borderId="25" xfId="0" applyFont="1" applyFill="1" applyBorder="1" applyProtection="1">
      <protection hidden="1"/>
    </xf>
    <xf numFmtId="167" fontId="6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90" xfId="0" applyFont="1" applyFill="1" applyBorder="1" applyAlignment="1" applyProtection="1">
      <alignment horizontal="center" vertical="center"/>
      <protection hidden="1"/>
    </xf>
    <xf numFmtId="0" fontId="11" fillId="8" borderId="91" xfId="0" applyFont="1" applyFill="1" applyBorder="1" applyAlignment="1" applyProtection="1">
      <alignment horizontal="center" vertical="center"/>
      <protection hidden="1"/>
    </xf>
    <xf numFmtId="167" fontId="11" fillId="8" borderId="92" xfId="0" applyNumberFormat="1" applyFont="1" applyFill="1" applyBorder="1" applyAlignment="1" applyProtection="1">
      <alignment horizontal="center" vertical="center"/>
      <protection hidden="1"/>
    </xf>
    <xf numFmtId="167" fontId="11" fillId="8" borderId="93" xfId="0" applyNumberFormat="1" applyFont="1" applyFill="1" applyBorder="1" applyAlignment="1" applyProtection="1">
      <alignment horizontal="center" vertical="center"/>
      <protection hidden="1"/>
    </xf>
    <xf numFmtId="167" fontId="11" fillId="8" borderId="91" xfId="0" applyNumberFormat="1" applyFont="1" applyFill="1" applyBorder="1" applyAlignment="1" applyProtection="1">
      <alignment horizontal="center" vertical="center"/>
      <protection hidden="1"/>
    </xf>
    <xf numFmtId="43" fontId="54" fillId="10" borderId="9" xfId="0" applyNumberFormat="1" applyFont="1" applyFill="1" applyBorder="1" applyAlignment="1" applyProtection="1">
      <alignment horizontal="center" vertical="center"/>
      <protection hidden="1"/>
    </xf>
    <xf numFmtId="0" fontId="55" fillId="12" borderId="52" xfId="0" applyFont="1" applyFill="1" applyBorder="1" applyProtection="1">
      <protection hidden="1"/>
    </xf>
    <xf numFmtId="0" fontId="35" fillId="0" borderId="5" xfId="20" applyFont="1" applyFill="1" applyBorder="1" applyAlignment="1" applyProtection="1">
      <alignment horizontal="left" vertical="center"/>
      <protection hidden="1"/>
    </xf>
    <xf numFmtId="0" fontId="35" fillId="0" borderId="5" xfId="20" applyFont="1" applyBorder="1" applyAlignment="1" applyProtection="1">
      <alignment vertical="center" wrapText="1"/>
      <protection hidden="1"/>
    </xf>
    <xf numFmtId="0" fontId="35" fillId="0" borderId="87" xfId="20" applyFont="1" applyBorder="1" applyAlignment="1" applyProtection="1">
      <alignment vertical="center" wrapText="1"/>
      <protection hidden="1"/>
    </xf>
    <xf numFmtId="0" fontId="35" fillId="0" borderId="85" xfId="20" applyFont="1" applyBorder="1" applyAlignment="1" applyProtection="1">
      <alignment vertical="center" wrapText="1"/>
      <protection hidden="1"/>
    </xf>
    <xf numFmtId="0" fontId="49" fillId="0" borderId="5" xfId="20" applyFont="1" applyAlignment="1" applyProtection="1">
      <alignment horizontal="left" vertical="center" wrapText="1"/>
      <protection hidden="1"/>
    </xf>
    <xf numFmtId="0" fontId="35" fillId="0" borderId="5" xfId="20" applyFont="1" applyBorder="1" applyAlignment="1" applyProtection="1">
      <alignment vertical="center" wrapText="1"/>
      <protection locked="0"/>
    </xf>
    <xf numFmtId="0" fontId="9" fillId="2" borderId="44" xfId="21" applyFont="1" applyFill="1" applyBorder="1" applyAlignment="1" applyProtection="1">
      <alignment horizontal="center" vertical="center" wrapText="1"/>
      <protection hidden="1"/>
    </xf>
    <xf numFmtId="0" fontId="7" fillId="0" borderId="57" xfId="21" applyFont="1" applyBorder="1" applyProtection="1">
      <protection hidden="1"/>
    </xf>
    <xf numFmtId="0" fontId="68" fillId="0" borderId="82" xfId="20" applyFont="1" applyBorder="1" applyAlignment="1" applyProtection="1">
      <alignment horizontal="center"/>
      <protection locked="0"/>
    </xf>
    <xf numFmtId="0" fontId="49" fillId="0" borderId="5" xfId="20" applyFont="1" applyAlignment="1" applyProtection="1">
      <alignment horizontal="center" vertical="center"/>
      <protection locked="0"/>
    </xf>
    <xf numFmtId="0" fontId="69" fillId="0" borderId="5" xfId="20" applyFont="1" applyAlignment="1" applyProtection="1">
      <alignment horizontal="center" vertical="center"/>
      <protection locked="0"/>
    </xf>
    <xf numFmtId="167" fontId="25" fillId="0" borderId="2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53" fillId="0" borderId="5" xfId="20" applyFont="1" applyBorder="1" applyAlignment="1" applyProtection="1">
      <alignment horizontal="center" vertical="center" wrapText="1"/>
      <protection locked="0"/>
    </xf>
    <xf numFmtId="0" fontId="52" fillId="0" borderId="5" xfId="20" applyFont="1" applyFill="1" applyBorder="1" applyAlignment="1" applyProtection="1">
      <alignment horizontal="left" vertical="center"/>
      <protection hidden="1"/>
    </xf>
    <xf numFmtId="0" fontId="52" fillId="0" borderId="5" xfId="20" applyFont="1" applyBorder="1" applyAlignment="1" applyProtection="1">
      <alignment vertical="center" wrapText="1"/>
      <protection hidden="1"/>
    </xf>
    <xf numFmtId="10" fontId="8" fillId="0" borderId="72" xfId="0" applyNumberFormat="1" applyFont="1" applyBorder="1" applyAlignment="1" applyProtection="1">
      <alignment horizontal="center" vertical="center"/>
      <protection hidden="1"/>
    </xf>
    <xf numFmtId="0" fontId="58" fillId="0" borderId="71" xfId="0" applyFont="1" applyBorder="1" applyProtection="1">
      <protection hidden="1"/>
    </xf>
    <xf numFmtId="167" fontId="26" fillId="2" borderId="62" xfId="0" applyNumberFormat="1" applyFont="1" applyFill="1" applyBorder="1" applyAlignment="1" applyProtection="1">
      <alignment horizontal="center" vertical="center"/>
      <protection hidden="1"/>
    </xf>
    <xf numFmtId="0" fontId="7" fillId="0" borderId="73" xfId="0" applyFont="1" applyBorder="1" applyProtection="1">
      <protection hidden="1"/>
    </xf>
    <xf numFmtId="0" fontId="7" fillId="0" borderId="67" xfId="0" applyFont="1" applyBorder="1" applyProtection="1">
      <protection hidden="1"/>
    </xf>
    <xf numFmtId="171" fontId="62" fillId="2" borderId="62" xfId="0" applyNumberFormat="1" applyFont="1" applyFill="1" applyBorder="1" applyAlignment="1" applyProtection="1">
      <alignment horizontal="center" vertical="center"/>
      <protection hidden="1"/>
    </xf>
    <xf numFmtId="0" fontId="63" fillId="0" borderId="67" xfId="0" applyFont="1" applyBorder="1" applyProtection="1">
      <protection hidden="1"/>
    </xf>
    <xf numFmtId="171" fontId="62" fillId="2" borderId="63" xfId="0" applyNumberFormat="1" applyFont="1" applyFill="1" applyBorder="1" applyAlignment="1" applyProtection="1">
      <alignment horizontal="center" vertical="center"/>
      <protection hidden="1"/>
    </xf>
    <xf numFmtId="0" fontId="63" fillId="0" borderId="68" xfId="0" applyFont="1" applyBorder="1" applyProtection="1">
      <protection hidden="1"/>
    </xf>
    <xf numFmtId="0" fontId="62" fillId="2" borderId="59" xfId="0" applyFont="1" applyFill="1" applyBorder="1" applyAlignment="1" applyProtection="1">
      <alignment horizontal="center" vertical="center"/>
      <protection hidden="1"/>
    </xf>
    <xf numFmtId="0" fontId="63" fillId="0" borderId="64" xfId="0" applyFont="1" applyBorder="1" applyProtection="1">
      <protection hidden="1"/>
    </xf>
    <xf numFmtId="0" fontId="62" fillId="2" borderId="60" xfId="0" applyFont="1" applyFill="1" applyBorder="1" applyAlignment="1" applyProtection="1">
      <alignment horizontal="center" vertical="center"/>
      <protection hidden="1"/>
    </xf>
    <xf numFmtId="0" fontId="63" fillId="0" borderId="65" xfId="0" applyFont="1" applyBorder="1" applyProtection="1">
      <protection hidden="1"/>
    </xf>
    <xf numFmtId="169" fontId="8" fillId="0" borderId="62" xfId="0" applyNumberFormat="1" applyFont="1" applyBorder="1" applyAlignment="1" applyProtection="1">
      <alignment horizontal="center" vertical="center" wrapText="1"/>
      <protection hidden="1"/>
    </xf>
    <xf numFmtId="10" fontId="8" fillId="0" borderId="62" xfId="0" applyNumberFormat="1" applyFont="1" applyBorder="1" applyAlignment="1" applyProtection="1">
      <alignment horizontal="center" vertical="center"/>
      <protection hidden="1"/>
    </xf>
    <xf numFmtId="167" fontId="8" fillId="0" borderId="62" xfId="0" applyNumberFormat="1" applyFont="1" applyBorder="1" applyAlignment="1" applyProtection="1">
      <alignment horizontal="center" vertical="center"/>
      <protection hidden="1"/>
    </xf>
    <xf numFmtId="0" fontId="8" fillId="0" borderId="72" xfId="0" applyFont="1" applyBorder="1" applyAlignment="1" applyProtection="1">
      <alignment horizontal="center" vertical="center" wrapText="1"/>
      <protection hidden="1"/>
    </xf>
    <xf numFmtId="169" fontId="8" fillId="0" borderId="72" xfId="0" applyNumberFormat="1" applyFont="1" applyBorder="1" applyAlignment="1" applyProtection="1">
      <alignment horizontal="center" vertical="center" wrapText="1"/>
      <protection hidden="1"/>
    </xf>
    <xf numFmtId="0" fontId="9" fillId="2" borderId="63" xfId="0" applyFont="1" applyFill="1" applyBorder="1" applyAlignment="1" applyProtection="1">
      <alignment horizontal="center" vertical="center"/>
      <protection hidden="1"/>
    </xf>
    <xf numFmtId="0" fontId="7" fillId="0" borderId="75" xfId="0" applyFont="1" applyBorder="1" applyProtection="1">
      <protection hidden="1"/>
    </xf>
    <xf numFmtId="0" fontId="7" fillId="0" borderId="68" xfId="0" applyFont="1" applyBorder="1" applyProtection="1">
      <protection hidden="1"/>
    </xf>
    <xf numFmtId="0" fontId="62" fillId="2" borderId="74" xfId="0" applyFont="1" applyFill="1" applyBorder="1" applyAlignment="1" applyProtection="1">
      <alignment horizontal="center" vertical="center"/>
      <protection hidden="1"/>
    </xf>
    <xf numFmtId="0" fontId="63" fillId="0" borderId="76" xfId="0" applyFont="1" applyBorder="1" applyProtection="1">
      <protection hidden="1"/>
    </xf>
    <xf numFmtId="0" fontId="63" fillId="0" borderId="77" xfId="0" applyFont="1" applyBorder="1" applyProtection="1">
      <protection hidden="1"/>
    </xf>
    <xf numFmtId="9" fontId="9" fillId="2" borderId="63" xfId="0" applyNumberFormat="1" applyFont="1" applyFill="1" applyBorder="1" applyAlignment="1" applyProtection="1">
      <alignment horizontal="center" vertical="center"/>
      <protection hidden="1"/>
    </xf>
    <xf numFmtId="167" fontId="9" fillId="2" borderId="62" xfId="0" applyNumberFormat="1" applyFont="1" applyFill="1" applyBorder="1" applyAlignment="1" applyProtection="1">
      <alignment horizontal="center" vertical="center"/>
      <protection hidden="1"/>
    </xf>
    <xf numFmtId="167" fontId="26" fillId="2" borderId="74" xfId="0" applyNumberFormat="1" applyFont="1" applyFill="1" applyBorder="1" applyAlignment="1" applyProtection="1">
      <alignment horizontal="center" vertical="center"/>
      <protection hidden="1"/>
    </xf>
    <xf numFmtId="0" fontId="7" fillId="0" borderId="76" xfId="0" applyFont="1" applyBorder="1" applyProtection="1">
      <protection hidden="1"/>
    </xf>
    <xf numFmtId="0" fontId="7" fillId="0" borderId="77" xfId="0" applyFont="1" applyBorder="1" applyProtection="1">
      <protection hidden="1"/>
    </xf>
    <xf numFmtId="167" fontId="8" fillId="0" borderId="53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Protection="1">
      <protection hidden="1"/>
    </xf>
    <xf numFmtId="0" fontId="7" fillId="0" borderId="3" xfId="0" applyFont="1" applyBorder="1" applyProtection="1">
      <protection hidden="1"/>
    </xf>
    <xf numFmtId="167" fontId="64" fillId="0" borderId="55" xfId="0" applyNumberFormat="1" applyFont="1" applyBorder="1" applyAlignment="1" applyProtection="1">
      <alignment horizontal="center" vertical="center"/>
      <protection hidden="1"/>
    </xf>
    <xf numFmtId="0" fontId="63" fillId="0" borderId="2" xfId="0" applyFont="1" applyBorder="1" applyProtection="1">
      <protection hidden="1"/>
    </xf>
    <xf numFmtId="0" fontId="63" fillId="0" borderId="4" xfId="0" applyFont="1" applyBorder="1" applyProtection="1">
      <protection hidden="1"/>
    </xf>
    <xf numFmtId="9" fontId="8" fillId="0" borderId="1" xfId="0" applyNumberFormat="1" applyFont="1" applyBorder="1" applyAlignment="1" applyProtection="1">
      <alignment horizontal="center" vertical="center"/>
      <protection hidden="1"/>
    </xf>
    <xf numFmtId="0" fontId="58" fillId="0" borderId="73" xfId="0" applyFont="1" applyBorder="1" applyProtection="1">
      <protection hidden="1"/>
    </xf>
    <xf numFmtId="4" fontId="3" fillId="13" borderId="22" xfId="0" applyNumberFormat="1" applyFont="1" applyFill="1" applyBorder="1" applyAlignment="1" applyProtection="1">
      <alignment horizontal="center" vertical="center"/>
      <protection locked="0"/>
    </xf>
    <xf numFmtId="4" fontId="3" fillId="13" borderId="30" xfId="0" applyNumberFormat="1" applyFont="1" applyFill="1" applyBorder="1" applyAlignment="1" applyProtection="1">
      <alignment horizontal="center" vertical="center"/>
      <protection locked="0"/>
    </xf>
    <xf numFmtId="10" fontId="71" fillId="14" borderId="14" xfId="22" applyNumberFormat="1" applyFont="1" applyFill="1" applyBorder="1" applyAlignment="1" applyProtection="1">
      <alignment horizontal="center" vertical="center"/>
      <protection locked="0"/>
    </xf>
    <xf numFmtId="4" fontId="7" fillId="8" borderId="22" xfId="0" applyNumberFormat="1" applyFont="1" applyFill="1" applyBorder="1" applyAlignment="1" applyProtection="1">
      <alignment horizontal="center" vertical="center"/>
      <protection hidden="1"/>
    </xf>
    <xf numFmtId="0" fontId="21" fillId="13" borderId="78" xfId="0" applyFont="1" applyFill="1" applyBorder="1" applyAlignment="1" applyProtection="1">
      <alignment horizontal="center" vertical="center" wrapText="1"/>
      <protection locked="0"/>
    </xf>
    <xf numFmtId="2" fontId="14" fillId="13" borderId="78" xfId="0" applyNumberFormat="1" applyFont="1" applyFill="1" applyBorder="1" applyAlignment="1" applyProtection="1">
      <alignment horizontal="center" vertical="center"/>
      <protection locked="0"/>
    </xf>
    <xf numFmtId="2" fontId="14" fillId="13" borderId="78" xfId="0" applyNumberFormat="1" applyFont="1" applyFill="1" applyBorder="1" applyAlignment="1" applyProtection="1">
      <alignment horizontal="center" vertical="center" wrapText="1"/>
      <protection locked="0"/>
    </xf>
    <xf numFmtId="2" fontId="3" fillId="13" borderId="78" xfId="0" applyNumberFormat="1" applyFont="1" applyFill="1" applyBorder="1" applyAlignment="1" applyProtection="1">
      <alignment horizontal="center" vertical="center"/>
      <protection locked="0"/>
    </xf>
    <xf numFmtId="4" fontId="42" fillId="13" borderId="78" xfId="16" applyNumberFormat="1" applyFont="1" applyFill="1" applyBorder="1" applyAlignment="1" applyProtection="1">
      <alignment horizontal="center" vertical="center"/>
      <protection locked="0"/>
    </xf>
    <xf numFmtId="4" fontId="14" fillId="13" borderId="78" xfId="0" applyNumberFormat="1" applyFont="1" applyFill="1" applyBorder="1" applyAlignment="1" applyProtection="1">
      <alignment horizontal="center" vertical="center"/>
      <protection locked="0"/>
    </xf>
    <xf numFmtId="10" fontId="23" fillId="13" borderId="69" xfId="0" applyNumberFormat="1" applyFont="1" applyFill="1" applyBorder="1" applyAlignment="1" applyProtection="1">
      <alignment horizontal="center" vertical="center"/>
      <protection locked="0"/>
    </xf>
    <xf numFmtId="10" fontId="23" fillId="13" borderId="70" xfId="0" applyNumberFormat="1" applyFont="1" applyFill="1" applyBorder="1" applyAlignment="1" applyProtection="1">
      <alignment horizontal="center" vertical="center"/>
      <protection locked="0"/>
    </xf>
    <xf numFmtId="10" fontId="23" fillId="13" borderId="38" xfId="0" applyNumberFormat="1" applyFont="1" applyFill="1" applyBorder="1" applyAlignment="1" applyProtection="1">
      <alignment horizontal="center" vertical="center"/>
      <protection locked="0"/>
    </xf>
    <xf numFmtId="10" fontId="23" fillId="13" borderId="30" xfId="0" applyNumberFormat="1" applyFont="1" applyFill="1" applyBorder="1" applyAlignment="1" applyProtection="1">
      <alignment horizontal="center" vertical="center"/>
      <protection locked="0"/>
    </xf>
    <xf numFmtId="10" fontId="23" fillId="13" borderId="31" xfId="0" applyNumberFormat="1" applyFont="1" applyFill="1" applyBorder="1" applyAlignment="1" applyProtection="1">
      <alignment horizontal="center" vertical="center"/>
      <protection locked="0"/>
    </xf>
  </cellXfs>
  <cellStyles count="23">
    <cellStyle name="Excel Built-in Normal" xfId="20"/>
    <cellStyle name="Moeda" xfId="19" builtinId="4"/>
    <cellStyle name="Normal" xfId="0" builtinId="0"/>
    <cellStyle name="Normal 2" xfId="1"/>
    <cellStyle name="Normal 2 2" xfId="4"/>
    <cellStyle name="Normal 2 3" xfId="7"/>
    <cellStyle name="Normal 3" xfId="3"/>
    <cellStyle name="Normal 4" xfId="8"/>
    <cellStyle name="Normal 5" xfId="9"/>
    <cellStyle name="Normal 6" xfId="10"/>
    <cellStyle name="Normal 6 2" xfId="16"/>
    <cellStyle name="Normal 7" xfId="13"/>
    <cellStyle name="Normal 8" xfId="14"/>
    <cellStyle name="Normal 9" xfId="21"/>
    <cellStyle name="Porcentagem" xfId="22" builtinId="5"/>
    <cellStyle name="Porcentagem 2" xfId="12"/>
    <cellStyle name="Porcentagem 2 2" xfId="18"/>
    <cellStyle name="Vírgula 2" xfId="2"/>
    <cellStyle name="Vírgula 2 2" xfId="5"/>
    <cellStyle name="Vírgula 3" xfId="6"/>
    <cellStyle name="Vírgula 4" xfId="11"/>
    <cellStyle name="Vírgula 4 2" xfId="17"/>
    <cellStyle name="Vírgula 5" xfId="15"/>
  </cellStyles>
  <dxfs count="0"/>
  <tableStyles count="0" defaultTableStyle="TableStyleMedium2" defaultPivotStyle="PivotStyleLight16"/>
  <colors>
    <mruColors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0</xdr:row>
      <xdr:rowOff>85725</xdr:rowOff>
    </xdr:from>
    <xdr:to>
      <xdr:col>1</xdr:col>
      <xdr:colOff>342901</xdr:colOff>
      <xdr:row>4</xdr:row>
      <xdr:rowOff>17553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85725"/>
          <a:ext cx="1085850" cy="74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GI&#193;RIOS\EST.%20ENG&#176;%20DIEGO%20GOMES\planilha%20vers&#227;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mposições"/>
      <sheetName val="Resumo"/>
      <sheetName val="Cronograma Mensal"/>
      <sheetName val="fde oner. jul21"/>
      <sheetName val="cdhu 181 sem deson"/>
      <sheetName val="siurb edif sd jan21"/>
      <sheetName val="siurb infra sd jan21"/>
      <sheetName val="sinapi jul21 padrão"/>
      <sheetName val="sinapi jul21 onerado"/>
    </sheetNames>
    <sheetDataSet>
      <sheetData sheetId="0">
        <row r="14">
          <cell r="A14">
            <v>1</v>
          </cell>
          <cell r="B14"/>
          <cell r="C14"/>
          <cell r="D14" t="str">
            <v>ADMINISTRAÇÃO LOCAL E INSTALAÇÕES DE CANTEIRO</v>
          </cell>
          <cell r="E14">
            <v>1621158.4839999999</v>
          </cell>
          <cell r="F14"/>
          <cell r="G14"/>
          <cell r="H14"/>
          <cell r="I14">
            <v>4.5475944778052217E-2</v>
          </cell>
        </row>
        <row r="15">
          <cell r="A15" t="str">
            <v>01.01</v>
          </cell>
          <cell r="B15"/>
          <cell r="C15"/>
          <cell r="D15" t="str">
            <v>ADMINISTRAÇÃO LOCAL</v>
          </cell>
          <cell r="E15">
            <v>1066737.5999999999</v>
          </cell>
          <cell r="F15"/>
          <cell r="G15"/>
          <cell r="H15"/>
          <cell r="I15">
            <v>2.9923601343761E-2</v>
          </cell>
        </row>
        <row r="16">
          <cell r="A16" t="str">
            <v>01.01.01</v>
          </cell>
          <cell r="B16" t="str">
            <v>Composição 1</v>
          </cell>
          <cell r="C16" t="str">
            <v xml:space="preserve"> </v>
          </cell>
          <cell r="D16" t="str">
            <v>Administração Local</v>
          </cell>
          <cell r="E16" t="str">
            <v>Global</v>
          </cell>
          <cell r="F16">
            <v>1</v>
          </cell>
          <cell r="G16">
            <v>1066737.5999999999</v>
          </cell>
          <cell r="H16">
            <v>1066737.5999999999</v>
          </cell>
          <cell r="I16">
            <v>2.9923601343761E-2</v>
          </cell>
        </row>
        <row r="17">
          <cell r="A17" t="str">
            <v>01.02</v>
          </cell>
          <cell r="B17"/>
          <cell r="C17"/>
          <cell r="D17" t="str">
            <v>SERVIÇOS TÉCNICOS</v>
          </cell>
          <cell r="E17">
            <v>374671.24999999994</v>
          </cell>
          <cell r="F17"/>
          <cell r="G17"/>
          <cell r="H17"/>
          <cell r="I17">
            <v>1.0510094628677769E-2</v>
          </cell>
        </row>
        <row r="18">
          <cell r="A18" t="str">
            <v>01.02.01</v>
          </cell>
          <cell r="B18" t="str">
            <v>90781</v>
          </cell>
          <cell r="C18" t="str">
            <v>Sinapi-Jul/21</v>
          </cell>
          <cell r="D18" t="str">
            <v>Topografo Com Encargos Complementares</v>
          </cell>
          <cell r="E18" t="str">
            <v>h</v>
          </cell>
          <cell r="F18">
            <v>200</v>
          </cell>
          <cell r="G18">
            <v>69.741</v>
          </cell>
          <cell r="H18">
            <v>13948.2</v>
          </cell>
          <cell r="I18">
            <v>3.9126808341905943E-4</v>
          </cell>
        </row>
        <row r="19">
          <cell r="A19" t="str">
            <v>01.02.02</v>
          </cell>
          <cell r="B19" t="str">
            <v>95967</v>
          </cell>
          <cell r="C19" t="str">
            <v>Sinapi-Jul/21</v>
          </cell>
          <cell r="D19" t="str">
            <v>Serviços Técnicos Especializados Para Acompanhamento De Execução De Fundações Profundas E Estruturas De Contenção</v>
          </cell>
          <cell r="E19" t="str">
            <v>h</v>
          </cell>
          <cell r="F19">
            <v>78</v>
          </cell>
          <cell r="G19">
            <v>174.66</v>
          </cell>
          <cell r="H19">
            <v>13623.48</v>
          </cell>
          <cell r="I19">
            <v>3.8215919682094374E-4</v>
          </cell>
        </row>
        <row r="20">
          <cell r="A20" t="str">
            <v>01.02.03</v>
          </cell>
          <cell r="B20">
            <v>200321</v>
          </cell>
          <cell r="C20" t="str">
            <v>Siurb (Edif)-Jan/21</v>
          </cell>
          <cell r="D20" t="str">
            <v>Desenvolvimento De Prancha De Desenho Técnico/ Detalhamento Formato A1</v>
          </cell>
          <cell r="E20" t="str">
            <v>h</v>
          </cell>
          <cell r="F20">
            <v>30</v>
          </cell>
          <cell r="G20">
            <v>1718.75</v>
          </cell>
          <cell r="H20">
            <v>51562.5</v>
          </cell>
          <cell r="I20">
            <v>1.4464060273938753E-3</v>
          </cell>
        </row>
        <row r="21">
          <cell r="A21" t="str">
            <v>01.02.04</v>
          </cell>
          <cell r="B21" t="str">
            <v>01.17.031</v>
          </cell>
          <cell r="C21" t="str">
            <v>CDHU-181</v>
          </cell>
          <cell r="D21" t="str">
            <v>Projeto Executivo De Arquitetura Em Formato A1</v>
          </cell>
          <cell r="E21" t="str">
            <v>un</v>
          </cell>
          <cell r="F21">
            <v>14</v>
          </cell>
          <cell r="G21">
            <v>3180.45</v>
          </cell>
          <cell r="H21">
            <v>44526.299999999996</v>
          </cell>
          <cell r="I21">
            <v>1.249029986861535E-3</v>
          </cell>
        </row>
        <row r="22">
          <cell r="A22" t="str">
            <v>01.02.05</v>
          </cell>
          <cell r="B22" t="str">
            <v>01.17.051</v>
          </cell>
          <cell r="C22" t="str">
            <v>CDHU-181</v>
          </cell>
          <cell r="D22" t="str">
            <v>Projeto Executivo De Estrutura Em Formato A1</v>
          </cell>
          <cell r="E22" t="str">
            <v>un</v>
          </cell>
          <cell r="F22">
            <v>10</v>
          </cell>
          <cell r="G22">
            <v>2332.5100000000002</v>
          </cell>
          <cell r="H22">
            <v>23325.100000000002</v>
          </cell>
          <cell r="I22">
            <v>6.5430429536125832E-4</v>
          </cell>
        </row>
        <row r="23">
          <cell r="A23" t="str">
            <v>01.02.06</v>
          </cell>
          <cell r="B23" t="str">
            <v>01.17.051</v>
          </cell>
          <cell r="C23" t="str">
            <v>CDHU-181</v>
          </cell>
          <cell r="D23" t="str">
            <v>Projeto Executivo De Estrutura Em Formato A1 (Fundação)</v>
          </cell>
          <cell r="E23" t="str">
            <v>un</v>
          </cell>
          <cell r="F23">
            <v>13</v>
          </cell>
          <cell r="G23">
            <v>2332.5100000000002</v>
          </cell>
          <cell r="H23">
            <v>30322.630000000005</v>
          </cell>
          <cell r="I23">
            <v>8.5059558396963588E-4</v>
          </cell>
        </row>
        <row r="24">
          <cell r="A24" t="str">
            <v>01.02.07</v>
          </cell>
          <cell r="B24" t="str">
            <v>01.21.010</v>
          </cell>
          <cell r="C24" t="str">
            <v>CDHU-181</v>
          </cell>
          <cell r="D24" t="str">
            <v>Taxa de Mobilização e Desmobilização de Equipamentos para Execução de Sondagem</v>
          </cell>
          <cell r="E24" t="str">
            <v>tx</v>
          </cell>
          <cell r="F24">
            <v>1</v>
          </cell>
          <cell r="G24">
            <v>1148.25</v>
          </cell>
          <cell r="H24">
            <v>1148.25</v>
          </cell>
          <cell r="I24">
            <v>3.2210147315491245E-5</v>
          </cell>
        </row>
        <row r="25">
          <cell r="A25" t="str">
            <v>01.02.08</v>
          </cell>
          <cell r="B25" t="str">
            <v>01.21.110</v>
          </cell>
          <cell r="C25" t="str">
            <v>CDHU-181</v>
          </cell>
          <cell r="D25" t="str">
            <v>Sondagem do Terreno à Percussão (Mínimo de 30 m)</v>
          </cell>
          <cell r="E25" t="str">
            <v>m</v>
          </cell>
          <cell r="F25">
            <v>160</v>
          </cell>
          <cell r="G25">
            <v>104.66</v>
          </cell>
          <cell r="H25">
            <v>16745.599999999999</v>
          </cell>
          <cell r="I25">
            <v>4.697393798269455E-4</v>
          </cell>
        </row>
        <row r="26">
          <cell r="A26" t="str">
            <v>01.02.09</v>
          </cell>
          <cell r="B26" t="str">
            <v>01.21.090</v>
          </cell>
          <cell r="C26" t="str">
            <v>CDHU-181</v>
          </cell>
          <cell r="D26" t="str">
            <v>Taxa de Mobilização e Desmobilização de Equipamentos para Execução de Sondagem Rotativa</v>
          </cell>
          <cell r="E26" t="str">
            <v>tx</v>
          </cell>
          <cell r="F26">
            <v>1</v>
          </cell>
          <cell r="G26">
            <v>6424.14</v>
          </cell>
          <cell r="H26">
            <v>6424.14</v>
          </cell>
          <cell r="I26">
            <v>1.802068328110951E-4</v>
          </cell>
        </row>
        <row r="27">
          <cell r="A27" t="str">
            <v>01.02.10</v>
          </cell>
          <cell r="B27" t="str">
            <v>01.21.130</v>
          </cell>
          <cell r="C27" t="str">
            <v>CDHU-181</v>
          </cell>
          <cell r="D27" t="str">
            <v>Sondagem do Terreno Rotativa em Rocha</v>
          </cell>
          <cell r="E27" t="str">
            <v>m</v>
          </cell>
          <cell r="F27">
            <v>60</v>
          </cell>
          <cell r="G27">
            <v>775.87</v>
          </cell>
          <cell r="H27">
            <v>46552.2</v>
          </cell>
          <cell r="I27">
            <v>1.3058595426607546E-3</v>
          </cell>
        </row>
        <row r="28">
          <cell r="A28" t="str">
            <v>01.02.11</v>
          </cell>
          <cell r="B28" t="str">
            <v>01.17.071</v>
          </cell>
          <cell r="C28" t="str">
            <v>CDHU-181</v>
          </cell>
          <cell r="D28" t="str">
            <v>Projeto Executivo De Instalações Hidráulicas Em Formato A1</v>
          </cell>
          <cell r="E28" t="str">
            <v>un</v>
          </cell>
          <cell r="F28">
            <v>15</v>
          </cell>
          <cell r="G28">
            <v>1001.34</v>
          </cell>
          <cell r="H28">
            <v>15020.1</v>
          </cell>
          <cell r="I28">
            <v>4.2133649788235147E-4</v>
          </cell>
        </row>
        <row r="29">
          <cell r="A29" t="str">
            <v>01.02.12</v>
          </cell>
          <cell r="B29" t="str">
            <v>01.17.111</v>
          </cell>
          <cell r="C29" t="str">
            <v>CDHU-181</v>
          </cell>
          <cell r="D29" t="str">
            <v>Projeto Executivo De Instalações Elétricas Em Formato A1</v>
          </cell>
          <cell r="E29" t="str">
            <v>un</v>
          </cell>
          <cell r="F29">
            <v>11</v>
          </cell>
          <cell r="G29">
            <v>1111.93</v>
          </cell>
          <cell r="H29">
            <v>12231.230000000001</v>
          </cell>
          <cell r="I29">
            <v>3.43104480861882E-4</v>
          </cell>
        </row>
        <row r="30">
          <cell r="A30" t="str">
            <v>01.02.13</v>
          </cell>
          <cell r="B30" t="str">
            <v>01.17.111</v>
          </cell>
          <cell r="C30" t="str">
            <v>CDHU-181</v>
          </cell>
          <cell r="D30" t="str">
            <v>Projeto Executivo De Instalações Elétricas Em Formato A1 - Rede de Dados</v>
          </cell>
          <cell r="E30" t="str">
            <v>un</v>
          </cell>
          <cell r="F30">
            <v>3</v>
          </cell>
          <cell r="G30">
            <v>1111.93</v>
          </cell>
          <cell r="H30">
            <v>3335.79</v>
          </cell>
          <cell r="I30">
            <v>9.3573949325967805E-5</v>
          </cell>
        </row>
        <row r="31">
          <cell r="A31" t="str">
            <v>01.02.14</v>
          </cell>
          <cell r="B31">
            <v>200535</v>
          </cell>
          <cell r="C31" t="str">
            <v>Siurb (Edif)-Jan/21</v>
          </cell>
          <cell r="D31" t="str">
            <v>Desenvolvimento De Projeto Técnico De Prevenção E Combate A Incêndio E Aprovação Junto Ao Corpo De Bombeiros Para Edificações De  5001 M2 À 10000 M2</v>
          </cell>
          <cell r="E31" t="str">
            <v>gl</v>
          </cell>
          <cell r="F31">
            <v>1</v>
          </cell>
          <cell r="G31">
            <v>13022.49</v>
          </cell>
          <cell r="H31">
            <v>13022.49</v>
          </cell>
          <cell r="I31">
            <v>3.653005193246345E-4</v>
          </cell>
        </row>
        <row r="32">
          <cell r="A32" t="str">
            <v>01.02.15</v>
          </cell>
          <cell r="B32">
            <v>200538</v>
          </cell>
          <cell r="C32" t="str">
            <v>Siurb (Edif)-Jan/21</v>
          </cell>
          <cell r="D32" t="str">
            <v>Serviços Técnicos Profissionais Para Obtenção Do Avcb Junto Ao Corpo De Bombeiros Para Edificações De 5001 À 10000 M2</v>
          </cell>
          <cell r="E32" t="str">
            <v>gl</v>
          </cell>
          <cell r="F32">
            <v>1</v>
          </cell>
          <cell r="G32">
            <v>8493.65</v>
          </cell>
          <cell r="H32">
            <v>8493.65</v>
          </cell>
          <cell r="I32">
            <v>2.3825971499779857E-4</v>
          </cell>
        </row>
        <row r="33">
          <cell r="A33" t="str">
            <v>01.02.16</v>
          </cell>
          <cell r="B33" t="str">
            <v>01.17.051</v>
          </cell>
          <cell r="C33" t="str">
            <v>CDHU-181</v>
          </cell>
          <cell r="D33" t="str">
            <v>Projeto Executivo De Estrutura Em Formato A1 - Estrutura Metálica</v>
          </cell>
          <cell r="E33" t="str">
            <v>un</v>
          </cell>
          <cell r="F33">
            <v>6</v>
          </cell>
          <cell r="G33">
            <v>2332.5100000000002</v>
          </cell>
          <cell r="H33">
            <v>13995.060000000001</v>
          </cell>
          <cell r="I33">
            <v>3.9258257721675501E-4</v>
          </cell>
        </row>
        <row r="34">
          <cell r="A34" t="str">
            <v>01.02.17</v>
          </cell>
          <cell r="B34" t="str">
            <v>01.17.071</v>
          </cell>
          <cell r="C34" t="str">
            <v>CDHU-181</v>
          </cell>
          <cell r="D34" t="str">
            <v>Projeto Executivo De Instalações Hidráulicas Em Formato A1 - Aquecimento Solar</v>
          </cell>
          <cell r="E34" t="str">
            <v>un</v>
          </cell>
          <cell r="F34">
            <v>2</v>
          </cell>
          <cell r="G34">
            <v>1001.34</v>
          </cell>
          <cell r="H34">
            <v>2002.68</v>
          </cell>
          <cell r="I34">
            <v>5.6178199717646863E-5</v>
          </cell>
        </row>
        <row r="35">
          <cell r="A35" t="str">
            <v>01.02.18</v>
          </cell>
          <cell r="B35" t="str">
            <v>01.17.071</v>
          </cell>
          <cell r="C35" t="str">
            <v>CDHU-181</v>
          </cell>
          <cell r="D35" t="str">
            <v>Projeto Executivo De Instalações Hidráulicas Em Formato A1 - Drenagem</v>
          </cell>
          <cell r="E35" t="str">
            <v>un</v>
          </cell>
          <cell r="F35">
            <v>1</v>
          </cell>
          <cell r="G35">
            <v>1001.34</v>
          </cell>
          <cell r="H35">
            <v>1001.34</v>
          </cell>
          <cell r="I35">
            <v>2.8089099858823431E-5</v>
          </cell>
        </row>
        <row r="36">
          <cell r="A36" t="str">
            <v>01.02.19</v>
          </cell>
          <cell r="B36" t="str">
            <v>01.17.031</v>
          </cell>
          <cell r="C36" t="str">
            <v>CDHU-181</v>
          </cell>
          <cell r="D36" t="str">
            <v>Projeto Executivo De Arquitetura Em Formato A1 - Caixilhos, Pele de Vidro e ACM</v>
          </cell>
          <cell r="E36" t="str">
            <v>un</v>
          </cell>
          <cell r="F36">
            <v>3</v>
          </cell>
          <cell r="G36">
            <v>3180.45</v>
          </cell>
          <cell r="H36">
            <v>9541.3499999999985</v>
          </cell>
          <cell r="I36">
            <v>2.6764928289890039E-4</v>
          </cell>
        </row>
        <row r="37">
          <cell r="A37" t="str">
            <v>01.02.20</v>
          </cell>
          <cell r="B37">
            <v>200308</v>
          </cell>
          <cell r="C37" t="str">
            <v>Siurb (Edif)-Jan/21</v>
          </cell>
          <cell r="D37" t="str">
            <v>Consultor (Consultoria Para Elevador)</v>
          </cell>
          <cell r="E37" t="str">
            <v>h</v>
          </cell>
          <cell r="F37">
            <v>30</v>
          </cell>
          <cell r="G37">
            <v>492.47</v>
          </cell>
          <cell r="H37">
            <v>14774.1</v>
          </cell>
          <cell r="I37">
            <v>4.144358262171123E-4</v>
          </cell>
        </row>
        <row r="38">
          <cell r="A38" t="str">
            <v>01.02.21</v>
          </cell>
          <cell r="B38">
            <v>200308</v>
          </cell>
          <cell r="C38" t="str">
            <v>Siurb (Edif)-Jan/21</v>
          </cell>
          <cell r="D38" t="str">
            <v>Consultor (Testes Hidráulicos)</v>
          </cell>
          <cell r="E38" t="str">
            <v>h</v>
          </cell>
          <cell r="F38">
            <v>30</v>
          </cell>
          <cell r="G38">
            <v>492.47</v>
          </cell>
          <cell r="H38">
            <v>14774.1</v>
          </cell>
          <cell r="I38">
            <v>4.144358262171123E-4</v>
          </cell>
        </row>
        <row r="39">
          <cell r="A39" t="str">
            <v>01.02.22</v>
          </cell>
          <cell r="B39">
            <v>200602</v>
          </cell>
          <cell r="C39" t="str">
            <v>Siurb (Edif)-Jan/21</v>
          </cell>
          <cell r="D39" t="str">
            <v>Concreto - Ensaios De Ruptura A Compressão (Corpos De Prova)</v>
          </cell>
          <cell r="E39" t="str">
            <v>un</v>
          </cell>
          <cell r="F39">
            <v>852</v>
          </cell>
          <cell r="G39">
            <v>21.48</v>
          </cell>
          <cell r="H39">
            <v>18300.96</v>
          </cell>
          <cell r="I39">
            <v>5.1336957771819084E-4</v>
          </cell>
        </row>
        <row r="40">
          <cell r="A40" t="str">
            <v>01.03</v>
          </cell>
          <cell r="B40"/>
          <cell r="C40"/>
          <cell r="D40" t="str">
            <v>INSTALAÇÕES DE CANTEIRO</v>
          </cell>
          <cell r="E40">
            <v>179749.63399999999</v>
          </cell>
          <cell r="F40"/>
          <cell r="G40"/>
          <cell r="H40"/>
          <cell r="I40">
            <v>5.0422488056134406E-3</v>
          </cell>
        </row>
        <row r="41">
          <cell r="A41" t="str">
            <v>01.03.01</v>
          </cell>
          <cell r="B41" t="str">
            <v>16.06.051</v>
          </cell>
          <cell r="C41" t="str">
            <v>FDE-Jul/21</v>
          </cell>
          <cell r="D41" t="str">
            <v>Canteiro De Obras - Larg 3.30M</v>
          </cell>
          <cell r="E41" t="str">
            <v>m2</v>
          </cell>
          <cell r="F41">
            <v>200</v>
          </cell>
          <cell r="G41" t="str">
            <v>463,07</v>
          </cell>
          <cell r="H41">
            <v>92614</v>
          </cell>
          <cell r="I41">
            <v>2.5979626244083658E-3</v>
          </cell>
        </row>
        <row r="42">
          <cell r="A42" t="str">
            <v>01.03.02</v>
          </cell>
          <cell r="B42" t="str">
            <v>16.06.047</v>
          </cell>
          <cell r="C42" t="str">
            <v>FDE-Jul/21</v>
          </cell>
          <cell r="D42" t="str">
            <v xml:space="preserve">Locação Mensal De Container 4,00M Com 2 Vasos Sanitarios, 1 Lavabo, 1 Mictório E 4 Pontos Chuv.  </v>
          </cell>
          <cell r="E42" t="str">
            <v>m2</v>
          </cell>
          <cell r="F42">
            <v>24</v>
          </cell>
          <cell r="G42" t="str">
            <v>102,04</v>
          </cell>
          <cell r="H42">
            <v>2448.96</v>
          </cell>
          <cell r="I42">
            <v>6.8697027972780704E-5</v>
          </cell>
        </row>
        <row r="43">
          <cell r="A43" t="str">
            <v>01.03.03</v>
          </cell>
          <cell r="B43" t="str">
            <v>16.06.046</v>
          </cell>
          <cell r="C43" t="str">
            <v>FDE-Jul/21</v>
          </cell>
          <cell r="D43" t="str">
            <v>Locação Mensal de Container 6,00m com Ventilação</v>
          </cell>
          <cell r="E43" t="str">
            <v>m2</v>
          </cell>
          <cell r="F43">
            <v>43.2</v>
          </cell>
          <cell r="G43" t="str">
            <v>47,92</v>
          </cell>
          <cell r="H43">
            <v>2070.1440000000002</v>
          </cell>
          <cell r="I43">
            <v>5.8070666844572452E-5</v>
          </cell>
        </row>
        <row r="44">
          <cell r="A44" t="str">
            <v>01.03.04</v>
          </cell>
          <cell r="B44" t="str">
            <v>Composição 2</v>
          </cell>
          <cell r="C44" t="str">
            <v xml:space="preserve"> </v>
          </cell>
          <cell r="D44" t="str">
            <v>Ligação Provisória De Água Para Obra E Instalação Sanitária Provisória, Pequenas Obras - Inst. Mínima</v>
          </cell>
          <cell r="E44" t="str">
            <v>UN</v>
          </cell>
          <cell r="F44">
            <v>1</v>
          </cell>
          <cell r="G44">
            <v>3152.62</v>
          </cell>
          <cell r="H44">
            <v>3152.62</v>
          </cell>
          <cell r="I44">
            <v>8.8435754086448073E-5</v>
          </cell>
        </row>
        <row r="45">
          <cell r="A45" t="str">
            <v>01.03.05</v>
          </cell>
          <cell r="B45" t="str">
            <v>Composição 3</v>
          </cell>
          <cell r="C45" t="str">
            <v xml:space="preserve"> </v>
          </cell>
          <cell r="D45" t="str">
            <v xml:space="preserve">Instalação / Ligação Provisória Elétrica Baixa Tensão P/ Canteiro De Obra, M3 Chave 100A, Carga 3Kwh, 20Cv Excl Forn. Medidor. </v>
          </cell>
          <cell r="E45" t="str">
            <v>UN</v>
          </cell>
          <cell r="F45">
            <v>1</v>
          </cell>
          <cell r="G45">
            <v>3197.49</v>
          </cell>
          <cell r="H45">
            <v>3197.49</v>
          </cell>
          <cell r="I45">
            <v>8.9694425377583362E-5</v>
          </cell>
        </row>
        <row r="46">
          <cell r="A46" t="str">
            <v>01.03.06</v>
          </cell>
          <cell r="B46" t="str">
            <v>16.06.078</v>
          </cell>
          <cell r="C46" t="str">
            <v>FDE-Jul/21</v>
          </cell>
          <cell r="D46" t="str">
            <v xml:space="preserve">Fornecimento E Instalaçao De Placa De Identificaçao De Obra   Incluso Suporte Estrutura De Madeira. 
 </v>
          </cell>
          <cell r="E46" t="str">
            <v>m2</v>
          </cell>
          <cell r="F46">
            <v>42</v>
          </cell>
          <cell r="G46" t="str">
            <v>478,39</v>
          </cell>
          <cell r="H46">
            <v>20092.38</v>
          </cell>
          <cell r="I46">
            <v>5.6362161525698234E-4</v>
          </cell>
        </row>
        <row r="47">
          <cell r="A47" t="str">
            <v>01.03.07</v>
          </cell>
          <cell r="B47" t="str">
            <v>16.06.059</v>
          </cell>
          <cell r="C47" t="str">
            <v>FDE-Jul/21</v>
          </cell>
          <cell r="D47" t="str">
            <v>Tapume H=225Cm Engastado No Terreno E Pintura Latex Face Externa Co Logotipo</v>
          </cell>
          <cell r="E47" t="str">
            <v>m</v>
          </cell>
          <cell r="F47">
            <v>534</v>
          </cell>
          <cell r="G47" t="str">
            <v>88,62</v>
          </cell>
          <cell r="H47">
            <v>47323.08</v>
          </cell>
          <cell r="I47">
            <v>1.327483891332704E-3</v>
          </cell>
        </row>
        <row r="48">
          <cell r="A48" t="str">
            <v>01.03.08</v>
          </cell>
          <cell r="B48" t="str">
            <v>01.10.001</v>
          </cell>
          <cell r="C48" t="str">
            <v>FDE-Jul/21</v>
          </cell>
          <cell r="D48" t="str">
            <v>Gabarito De Madeira Esquadrado E Nivelado Para Locação De Obra</v>
          </cell>
          <cell r="E48" t="str">
            <v>m</v>
          </cell>
          <cell r="F48">
            <v>368.79</v>
          </cell>
          <cell r="G48" t="str">
            <v>24,00</v>
          </cell>
          <cell r="H48">
            <v>8850.9600000000009</v>
          </cell>
          <cell r="I48">
            <v>2.4828280033400426E-4</v>
          </cell>
        </row>
        <row r="49">
          <cell r="A49">
            <v>2</v>
          </cell>
          <cell r="B49"/>
          <cell r="C49"/>
          <cell r="D49" t="str">
            <v>MOVIMENTAÇÃO DE TERRA</v>
          </cell>
          <cell r="E49">
            <v>3695115.4426000002</v>
          </cell>
          <cell r="F49"/>
          <cell r="G49"/>
          <cell r="H49"/>
          <cell r="I49">
            <v>0.10365357087210332</v>
          </cell>
        </row>
        <row r="50">
          <cell r="A50" t="str">
            <v>02.01</v>
          </cell>
          <cell r="B50"/>
          <cell r="C50"/>
          <cell r="D50" t="str">
            <v xml:space="preserve">MOVIMENTO DE TERRA MECANIZADO </v>
          </cell>
          <cell r="E50">
            <v>3591178.6</v>
          </cell>
          <cell r="F50"/>
          <cell r="G50"/>
          <cell r="H50"/>
          <cell r="I50">
            <v>0.10073798540582592</v>
          </cell>
        </row>
        <row r="51">
          <cell r="A51" t="str">
            <v>02.01.01</v>
          </cell>
          <cell r="B51" t="str">
            <v>01.03.002</v>
          </cell>
          <cell r="C51" t="str">
            <v>FDE-Jul/21</v>
          </cell>
          <cell r="D51" t="str">
            <v>Corte Com Retirada Por Caminhao Nos Primeiros 100 M</v>
          </cell>
          <cell r="E51" t="str">
            <v>m3</v>
          </cell>
          <cell r="F51">
            <v>48340</v>
          </cell>
          <cell r="G51" t="str">
            <v>15,22</v>
          </cell>
          <cell r="H51">
            <v>735734.8</v>
          </cell>
          <cell r="I51">
            <v>2.0638472713375561E-2</v>
          </cell>
        </row>
        <row r="52">
          <cell r="A52" t="str">
            <v>02.01.02</v>
          </cell>
          <cell r="B52" t="str">
            <v>01.03.005</v>
          </cell>
          <cell r="C52" t="str">
            <v>FDE-Jul/21</v>
          </cell>
          <cell r="D52" t="str">
            <v>Transporte Por Caminhao</v>
          </cell>
          <cell r="E52" t="str">
            <v>m3xkm</v>
          </cell>
          <cell r="F52">
            <v>870120</v>
          </cell>
          <cell r="G52" t="str">
            <v>1,62</v>
          </cell>
          <cell r="H52">
            <v>1409594.4000000001</v>
          </cell>
          <cell r="I52">
            <v>3.9541252583576311E-2</v>
          </cell>
        </row>
        <row r="53">
          <cell r="A53" t="str">
            <v>02.01.03</v>
          </cell>
          <cell r="B53" t="str">
            <v>05.09.007</v>
          </cell>
          <cell r="C53" t="str">
            <v>CDHU-181</v>
          </cell>
          <cell r="D53" t="str">
            <v>Taxa De Destinação De Resíduo Sólido Em Aterro, Tipo Solo/Terra</v>
          </cell>
          <cell r="E53" t="str">
            <v>m3</v>
          </cell>
          <cell r="F53">
            <v>48340</v>
          </cell>
          <cell r="G53">
            <v>29.91</v>
          </cell>
          <cell r="H53">
            <v>1445849.4</v>
          </cell>
          <cell r="I53">
            <v>4.0558260108874047E-2</v>
          </cell>
        </row>
        <row r="54">
          <cell r="A54" t="str">
            <v>02.02</v>
          </cell>
          <cell r="B54"/>
          <cell r="C54"/>
          <cell r="D54" t="str">
            <v xml:space="preserve">MOVIMENTO DE TERRA MANUAL (Blocos, Baldrames) </v>
          </cell>
          <cell r="E54">
            <v>103936.8426</v>
          </cell>
          <cell r="F54"/>
          <cell r="G54"/>
          <cell r="H54"/>
          <cell r="I54">
            <v>2.9155854662774013E-3</v>
          </cell>
        </row>
        <row r="55">
          <cell r="A55" t="str">
            <v>02.02.01</v>
          </cell>
          <cell r="B55" t="str">
            <v>02.01.001</v>
          </cell>
          <cell r="C55" t="str">
            <v>FDE-Jul/21</v>
          </cell>
          <cell r="D55" t="str">
            <v>Escavacao Manual - Profundidade Ate 1.80 M</v>
          </cell>
          <cell r="E55" t="str">
            <v>m3</v>
          </cell>
          <cell r="F55">
            <v>392</v>
          </cell>
          <cell r="G55" t="str">
            <v>82,47</v>
          </cell>
          <cell r="H55">
            <v>32328.239999999998</v>
          </cell>
          <cell r="I55">
            <v>9.068559746140271E-4</v>
          </cell>
        </row>
        <row r="56">
          <cell r="A56" t="str">
            <v>02.02.02</v>
          </cell>
          <cell r="B56" t="str">
            <v>02.01.010</v>
          </cell>
          <cell r="C56" t="str">
            <v>FDE-Jul/21</v>
          </cell>
          <cell r="D56" t="str">
            <v>Apiloamento Para Simples Regularizacao</v>
          </cell>
          <cell r="E56" t="str">
            <v>m2</v>
          </cell>
          <cell r="F56">
            <v>306</v>
          </cell>
          <cell r="G56" t="str">
            <v>8,24</v>
          </cell>
          <cell r="H56">
            <v>2521.44</v>
          </cell>
          <cell r="I56">
            <v>7.0730201478051157E-5</v>
          </cell>
        </row>
        <row r="57">
          <cell r="A57" t="str">
            <v>02.02.03</v>
          </cell>
          <cell r="B57" t="str">
            <v>02.01.015</v>
          </cell>
          <cell r="C57" t="str">
            <v>FDE-Jul/21</v>
          </cell>
          <cell r="D57" t="str">
            <v>Lastro De Concreto - 5 Cm</v>
          </cell>
          <cell r="E57" t="str">
            <v>m2</v>
          </cell>
          <cell r="F57">
            <v>306</v>
          </cell>
          <cell r="G57" t="str">
            <v>39,79</v>
          </cell>
          <cell r="H57">
            <v>12175.74</v>
          </cell>
          <cell r="I57">
            <v>3.4154790252568634E-4</v>
          </cell>
        </row>
        <row r="58">
          <cell r="A58" t="str">
            <v>02.02.04</v>
          </cell>
          <cell r="B58" t="str">
            <v>02.01.025</v>
          </cell>
          <cell r="C58" t="str">
            <v>FDE-Jul/21</v>
          </cell>
          <cell r="D58" t="str">
            <v>Reaterro Interno Apiloado</v>
          </cell>
          <cell r="E58" t="str">
            <v>m3</v>
          </cell>
          <cell r="F58">
            <v>223</v>
          </cell>
          <cell r="G58" t="str">
            <v>61,85</v>
          </cell>
          <cell r="H58">
            <v>13792.550000000001</v>
          </cell>
          <cell r="I58">
            <v>3.8690186575769978E-4</v>
          </cell>
        </row>
        <row r="59">
          <cell r="A59" t="str">
            <v>02.02.05</v>
          </cell>
          <cell r="B59" t="str">
            <v>01.02.004</v>
          </cell>
          <cell r="C59" t="str">
            <v>FDE-Jul/21</v>
          </cell>
          <cell r="D59" t="str">
            <v xml:space="preserve">Transporte Por Caminhao                                             </v>
          </cell>
          <cell r="E59" t="str">
            <v>m3xkm</v>
          </cell>
          <cell r="F59">
            <v>2200</v>
          </cell>
          <cell r="G59" t="str">
            <v>1,03</v>
          </cell>
          <cell r="H59">
            <v>2266</v>
          </cell>
          <cell r="I59">
            <v>6.356472355053618E-5</v>
          </cell>
        </row>
        <row r="60">
          <cell r="A60" t="str">
            <v>02.02.06</v>
          </cell>
          <cell r="B60" t="str">
            <v>05.09.007</v>
          </cell>
          <cell r="C60" t="str">
            <v>CDHU-181</v>
          </cell>
          <cell r="D60" t="str">
            <v>Taxa De Destinação De Resíduo Sólido Em Aterro, Tipo Solo/Terra</v>
          </cell>
          <cell r="E60" t="str">
            <v>m3</v>
          </cell>
          <cell r="F60">
            <v>1365.86</v>
          </cell>
          <cell r="G60">
            <v>29.91</v>
          </cell>
          <cell r="H60">
            <v>40852.872599999995</v>
          </cell>
          <cell r="I60">
            <v>1.1459847983514005E-3</v>
          </cell>
        </row>
        <row r="61">
          <cell r="A61">
            <v>3</v>
          </cell>
          <cell r="B61"/>
          <cell r="C61"/>
          <cell r="D61" t="str">
            <v xml:space="preserve">FUNDAÇÃO E ESTRUTURA </v>
          </cell>
          <cell r="E61">
            <v>8720457.7535200007</v>
          </cell>
          <cell r="F61"/>
          <cell r="G61"/>
          <cell r="H61"/>
          <cell r="I61">
            <v>0.24462201515296936</v>
          </cell>
        </row>
        <row r="62">
          <cell r="A62" t="str">
            <v>03.01</v>
          </cell>
          <cell r="B62"/>
          <cell r="C62"/>
          <cell r="D62" t="str">
            <v>PISCINA</v>
          </cell>
          <cell r="E62">
            <v>468299.07740000001</v>
          </cell>
          <cell r="F62"/>
          <cell r="G62"/>
          <cell r="H62"/>
          <cell r="I62">
            <v>1.3136496643381351E-2</v>
          </cell>
        </row>
        <row r="63">
          <cell r="A63" t="str">
            <v>03.01.01</v>
          </cell>
          <cell r="B63" t="str">
            <v>13.02.009</v>
          </cell>
          <cell r="C63" t="str">
            <v>FDE-Jul/21</v>
          </cell>
          <cell r="D63" t="str">
            <v>Piso De Concreto Camurcado-Fundacao Direta Fck-25 Mpa</v>
          </cell>
          <cell r="E63" t="str">
            <v>m2</v>
          </cell>
          <cell r="F63">
            <v>391.7</v>
          </cell>
          <cell r="G63" t="str">
            <v>188,98</v>
          </cell>
          <cell r="H63">
            <v>74023.466</v>
          </cell>
          <cell r="I63">
            <v>2.076470058491842E-3</v>
          </cell>
        </row>
        <row r="64">
          <cell r="A64" t="str">
            <v>03.01.02</v>
          </cell>
          <cell r="B64" t="str">
            <v>02.03.001</v>
          </cell>
          <cell r="C64" t="str">
            <v>FDE-Jul/21</v>
          </cell>
          <cell r="D64" t="str">
            <v>Forma De Madeira Macica</v>
          </cell>
          <cell r="E64" t="str">
            <v>m2</v>
          </cell>
          <cell r="F64">
            <v>346.25</v>
          </cell>
          <cell r="G64" t="str">
            <v>88,62</v>
          </cell>
          <cell r="H64">
            <v>30684.675000000003</v>
          </cell>
          <cell r="I64">
            <v>8.6075149320964195E-4</v>
          </cell>
        </row>
        <row r="65">
          <cell r="A65" t="str">
            <v>03.01.03</v>
          </cell>
          <cell r="B65" t="str">
            <v>02.04.002</v>
          </cell>
          <cell r="C65" t="str">
            <v>FDE-Jul/21</v>
          </cell>
          <cell r="D65" t="str">
            <v>Aco Ca 50 (A Ou B) Fyk= 500 M Pa</v>
          </cell>
          <cell r="E65" t="str">
            <v>kg</v>
          </cell>
          <cell r="F65">
            <v>13740.4</v>
          </cell>
          <cell r="G65" t="str">
            <v>18,19</v>
          </cell>
          <cell r="H65">
            <v>249937.87600000002</v>
          </cell>
          <cell r="I65">
            <v>7.0111350365172952E-3</v>
          </cell>
        </row>
        <row r="66">
          <cell r="A66" t="str">
            <v>03.01.04</v>
          </cell>
          <cell r="B66" t="str">
            <v>02.05.029</v>
          </cell>
          <cell r="C66" t="str">
            <v>FDE-Jul/21</v>
          </cell>
          <cell r="D66" t="str">
            <v>Concreto Dosado, Bombeado E Lancado Fck=30Mpa</v>
          </cell>
          <cell r="E66" t="str">
            <v>m3</v>
          </cell>
          <cell r="F66">
            <v>109.19</v>
          </cell>
          <cell r="G66" t="str">
            <v>555,32</v>
          </cell>
          <cell r="H66">
            <v>60635.390800000001</v>
          </cell>
          <cell r="I66">
            <v>1.7009143219685458E-3</v>
          </cell>
        </row>
        <row r="67">
          <cell r="A67" t="str">
            <v>03.01.05</v>
          </cell>
          <cell r="B67" t="str">
            <v>01.06.005</v>
          </cell>
          <cell r="C67" t="str">
            <v>FDE-Jul/21</v>
          </cell>
          <cell r="D67" t="str">
            <v>Reaterro Interno Apiloado</v>
          </cell>
          <cell r="E67" t="str">
            <v>m3</v>
          </cell>
          <cell r="F67">
            <v>615.30999999999995</v>
          </cell>
          <cell r="G67" t="str">
            <v>72,16</v>
          </cell>
          <cell r="H67">
            <v>44400.769599999992</v>
          </cell>
          <cell r="I67">
            <v>1.2455086694859003E-3</v>
          </cell>
        </row>
        <row r="68">
          <cell r="A68" t="str">
            <v>03.01.06</v>
          </cell>
          <cell r="B68" t="str">
            <v>06.03.001</v>
          </cell>
          <cell r="C68" t="str">
            <v>FDE-Jul/21</v>
          </cell>
          <cell r="D68" t="str">
            <v>Ti-01 Tampa De Inspecao - Aco</v>
          </cell>
          <cell r="E68" t="str">
            <v>un</v>
          </cell>
          <cell r="F68">
            <v>4</v>
          </cell>
          <cell r="G68" t="str">
            <v>1153,61</v>
          </cell>
          <cell r="H68">
            <v>4614.4399999999996</v>
          </cell>
          <cell r="I68">
            <v>1.2944201365425249E-4</v>
          </cell>
        </row>
        <row r="69">
          <cell r="A69" t="str">
            <v>03.01.07</v>
          </cell>
          <cell r="B69" t="str">
            <v>13.01.006</v>
          </cell>
          <cell r="C69" t="str">
            <v>FDE-Jul/21</v>
          </cell>
          <cell r="D69" t="str">
            <v>Lastro De Pedra Britada - 5Cm</v>
          </cell>
          <cell r="E69" t="str">
            <v>m2</v>
          </cell>
          <cell r="F69">
            <v>442.75</v>
          </cell>
          <cell r="G69" t="str">
            <v>9,04</v>
          </cell>
          <cell r="H69">
            <v>4002.4599999999996</v>
          </cell>
          <cell r="I69">
            <v>1.1227505005387422E-4</v>
          </cell>
        </row>
        <row r="70">
          <cell r="A70" t="str">
            <v>03.02</v>
          </cell>
          <cell r="B70"/>
          <cell r="C70"/>
          <cell r="D70" t="str">
            <v>FUNDAÇÃO PROFUNDA</v>
          </cell>
          <cell r="E70">
            <v>1378240.5555480001</v>
          </cell>
          <cell r="F70"/>
          <cell r="G70"/>
          <cell r="H70"/>
          <cell r="I70">
            <v>3.8661729876233904E-2</v>
          </cell>
        </row>
        <row r="71">
          <cell r="A71" t="str">
            <v>03.02.01</v>
          </cell>
          <cell r="B71" t="str">
            <v>02.02.073</v>
          </cell>
          <cell r="C71" t="str">
            <v>FDE-Jul/21</v>
          </cell>
          <cell r="D71" t="str">
            <v>Estaca Tipo Helice Dn 40Cm</v>
          </cell>
          <cell r="E71" t="str">
            <v>m</v>
          </cell>
          <cell r="F71">
            <v>4913</v>
          </cell>
          <cell r="G71" t="str">
            <v>113,68</v>
          </cell>
          <cell r="H71">
            <v>558509.84000000008</v>
          </cell>
          <cell r="I71">
            <v>1.5667044827826212E-2</v>
          </cell>
        </row>
        <row r="72">
          <cell r="A72" t="str">
            <v>03.02.04</v>
          </cell>
          <cell r="B72" t="str">
            <v>02.02.094</v>
          </cell>
          <cell r="C72" t="str">
            <v>FDE-Jul/21</v>
          </cell>
          <cell r="D72" t="str">
            <v>Taxa De Mobilizacao De Equipamento Para Estaca Tipo Helice</v>
          </cell>
          <cell r="E72" t="str">
            <v>un</v>
          </cell>
          <cell r="F72">
            <v>1</v>
          </cell>
          <cell r="G72" t="str">
            <v>30965,80</v>
          </cell>
          <cell r="H72">
            <v>30965.8</v>
          </cell>
          <cell r="I72">
            <v>8.6863747419293601E-4</v>
          </cell>
        </row>
        <row r="73">
          <cell r="A73" t="str">
            <v>03.02.05</v>
          </cell>
          <cell r="B73" t="str">
            <v>02.04.002</v>
          </cell>
          <cell r="C73" t="str">
            <v>FDE-Jul/21</v>
          </cell>
          <cell r="D73" t="str">
            <v xml:space="preserve">Aco Ca 50 (A Ou B) Fyk= 500 M Pa </v>
          </cell>
          <cell r="E73" t="str">
            <v>kg</v>
          </cell>
          <cell r="F73">
            <v>19620</v>
          </cell>
          <cell r="G73" t="str">
            <v>18,19</v>
          </cell>
          <cell r="H73">
            <v>356887.80000000005</v>
          </cell>
          <cell r="I73">
            <v>1.0011241988331442E-2</v>
          </cell>
        </row>
        <row r="74">
          <cell r="A74" t="str">
            <v>03.02.06</v>
          </cell>
          <cell r="B74" t="str">
            <v>02.05.028</v>
          </cell>
          <cell r="C74" t="str">
            <v>FDE-Jul/21</v>
          </cell>
          <cell r="D74" t="str">
            <v xml:space="preserve">Concreto Dosado,Bombeado E Lancado Fck=25Mpa </v>
          </cell>
          <cell r="E74" t="str">
            <v>m3</v>
          </cell>
          <cell r="F74">
            <v>654</v>
          </cell>
          <cell r="G74" t="str">
            <v>537,92</v>
          </cell>
          <cell r="H74">
            <v>351799.68</v>
          </cell>
          <cell r="I74">
            <v>9.8685125350251937E-3</v>
          </cell>
        </row>
        <row r="75">
          <cell r="A75" t="str">
            <v>03.02.07</v>
          </cell>
          <cell r="B75" t="str">
            <v>01.03.005</v>
          </cell>
          <cell r="C75" t="str">
            <v>FDE-Jul/21</v>
          </cell>
          <cell r="D75" t="str">
            <v>Transporte Por Caminhao</v>
          </cell>
          <cell r="E75" t="str">
            <v>m3xkm</v>
          </cell>
          <cell r="F75">
            <v>16269.93</v>
          </cell>
          <cell r="G75" t="str">
            <v>1,62</v>
          </cell>
          <cell r="H75">
            <v>26357.286600000003</v>
          </cell>
          <cell r="I75">
            <v>7.3936171062279424E-4</v>
          </cell>
        </row>
        <row r="76">
          <cell r="A76" t="str">
            <v>03.02.08</v>
          </cell>
          <cell r="B76" t="str">
            <v>05.09.007</v>
          </cell>
          <cell r="C76" t="str">
            <v>CDHU-181</v>
          </cell>
          <cell r="D76" t="str">
            <v>Taxa De Destinação De Resíduo Sólido Em Aterro, Tipo Solo/Terra</v>
          </cell>
          <cell r="E76" t="str">
            <v>m3</v>
          </cell>
          <cell r="F76">
            <v>617.07280000000003</v>
          </cell>
          <cell r="G76">
            <v>29.91</v>
          </cell>
          <cell r="H76">
            <v>18456.647448</v>
          </cell>
          <cell r="I76">
            <v>5.1773684585252819E-4</v>
          </cell>
        </row>
        <row r="77">
          <cell r="A77" t="str">
            <v>03.02.09</v>
          </cell>
          <cell r="B77" t="str">
            <v>04-60-00</v>
          </cell>
          <cell r="C77" t="str">
            <v>Siurb (Infra)-Jan/21</v>
          </cell>
          <cell r="D77" t="str">
            <v>REMOÇÃO DE TERRA ALÉM DO PRIMEIRO KM</v>
          </cell>
          <cell r="E77" t="str">
            <v>M3XKM</v>
          </cell>
          <cell r="F77">
            <v>1365.86</v>
          </cell>
          <cell r="G77">
            <v>2.16</v>
          </cell>
          <cell r="H77">
            <v>2950.2575999999999</v>
          </cell>
          <cell r="I77">
            <v>8.2759183030392029E-5</v>
          </cell>
        </row>
        <row r="78">
          <cell r="A78" t="str">
            <v>03.02.09</v>
          </cell>
          <cell r="B78" t="str">
            <v>5678</v>
          </cell>
          <cell r="C78" t="str">
            <v>Sinapi-Jul/21</v>
          </cell>
          <cell r="D78" t="str">
            <v>Retroescavadeira Sobre Rodas Com Carregadeira, Tração 4X4, Potência Líq. 88 Hp, Caçamba Carreg. Cap. Mín. 1 M3, Caçamba Retro Cap. 0,26 M3, Peso Operacional Mín. 6.674 Kg, Profundidade Escavação Máx. 4,37 M - Chp Diurno. Af_06/2014</v>
          </cell>
          <cell r="E78" t="str">
            <v>chp</v>
          </cell>
          <cell r="F78">
            <v>190</v>
          </cell>
          <cell r="G78">
            <v>138.69480000000001</v>
          </cell>
          <cell r="H78">
            <v>26352.012000000002</v>
          </cell>
          <cell r="I78">
            <v>7.3921375012374758E-4</v>
          </cell>
        </row>
        <row r="79">
          <cell r="A79" t="str">
            <v>03.02.10</v>
          </cell>
          <cell r="B79" t="str">
            <v>95601</v>
          </cell>
          <cell r="C79" t="str">
            <v>Sinapi-Jul/21</v>
          </cell>
          <cell r="D79" t="str">
            <v>Arrasamento Mecanico De Estaca De Concreto Armado, Diametros De Até 40 Cm. Af_11/2016</v>
          </cell>
          <cell r="E79" t="str">
            <v>un</v>
          </cell>
          <cell r="F79">
            <v>289</v>
          </cell>
          <cell r="G79">
            <v>20.627099999999999</v>
          </cell>
          <cell r="H79">
            <v>5961.2318999999998</v>
          </cell>
          <cell r="I79">
            <v>1.6722156122865733E-4</v>
          </cell>
        </row>
        <row r="80">
          <cell r="A80" t="str">
            <v>03.03</v>
          </cell>
          <cell r="B80"/>
          <cell r="C80"/>
          <cell r="D80" t="str">
            <v xml:space="preserve">BLOCOS E BALDRAMES </v>
          </cell>
          <cell r="E80">
            <v>1230739.629</v>
          </cell>
          <cell r="F80"/>
          <cell r="G80"/>
          <cell r="H80"/>
          <cell r="I80">
            <v>3.4524106037102584E-2</v>
          </cell>
        </row>
        <row r="81">
          <cell r="A81" t="str">
            <v>03.03.01</v>
          </cell>
          <cell r="B81" t="str">
            <v>02.03.001</v>
          </cell>
          <cell r="C81" t="str">
            <v>FDE-Jul/21</v>
          </cell>
          <cell r="D81" t="str">
            <v>Forma De Madeira Macica</v>
          </cell>
          <cell r="E81" t="str">
            <v>m2</v>
          </cell>
          <cell r="F81">
            <v>1893.95</v>
          </cell>
          <cell r="G81" t="str">
            <v>88,62</v>
          </cell>
          <cell r="H81">
            <v>167841.84900000002</v>
          </cell>
          <cell r="I81">
            <v>4.7082174456733617E-3</v>
          </cell>
        </row>
        <row r="82">
          <cell r="A82" t="str">
            <v>03.03.02</v>
          </cell>
          <cell r="B82" t="str">
            <v>02.04.002</v>
          </cell>
          <cell r="C82" t="str">
            <v>FDE-Jul/21</v>
          </cell>
          <cell r="D82" t="str">
            <v>Aco Ca 50 (A Ou B) Fyk= 500 M Pa</v>
          </cell>
          <cell r="E82" t="str">
            <v>kg</v>
          </cell>
          <cell r="F82">
            <v>35327.599999999999</v>
          </cell>
          <cell r="G82" t="str">
            <v>18,19</v>
          </cell>
          <cell r="H82">
            <v>642609.04399999999</v>
          </cell>
          <cell r="I82">
            <v>1.8026154559988673E-2</v>
          </cell>
        </row>
        <row r="83">
          <cell r="A83" t="str">
            <v>03.03.03</v>
          </cell>
          <cell r="B83" t="str">
            <v>02.05.029</v>
          </cell>
          <cell r="C83" t="str">
            <v>FDE-Jul/21</v>
          </cell>
          <cell r="D83" t="str">
            <v>Concreto Dosado, Bombeado E Lancado Fck=30Mpa</v>
          </cell>
          <cell r="E83" t="str">
            <v>m3</v>
          </cell>
          <cell r="F83">
            <v>504.8</v>
          </cell>
          <cell r="G83" t="str">
            <v>555,32</v>
          </cell>
          <cell r="H83">
            <v>280325.53600000002</v>
          </cell>
          <cell r="I83">
            <v>7.8635548102364856E-3</v>
          </cell>
        </row>
        <row r="84">
          <cell r="A84" t="str">
            <v>03.03.04</v>
          </cell>
          <cell r="B84" t="str">
            <v>11.02.027</v>
          </cell>
          <cell r="C84" t="str">
            <v>FDE-Jul/21</v>
          </cell>
          <cell r="D84" t="str">
            <v>Imperm.Resp.Alv.Embas. Com Argam.Cim-Areia 1:3 Contendo Hidrófugo</v>
          </cell>
          <cell r="E84" t="str">
            <v>m2</v>
          </cell>
          <cell r="F84">
            <v>2691.6</v>
          </cell>
          <cell r="G84" t="str">
            <v>52,00</v>
          </cell>
          <cell r="H84">
            <v>139963.19999999998</v>
          </cell>
          <cell r="I84">
            <v>3.9261792212040613E-3</v>
          </cell>
        </row>
        <row r="85">
          <cell r="A85" t="str">
            <v>03.04</v>
          </cell>
          <cell r="B85"/>
          <cell r="C85"/>
          <cell r="D85" t="str">
            <v>ESTRUTURA PRÉ-MOLDADA</v>
          </cell>
          <cell r="E85">
            <v>5643178.4915720001</v>
          </cell>
          <cell r="F85"/>
          <cell r="G85"/>
          <cell r="H85"/>
          <cell r="I85">
            <v>0.15829968259625152</v>
          </cell>
        </row>
        <row r="86">
          <cell r="A86" t="str">
            <v>03.04.01</v>
          </cell>
          <cell r="B86" t="str">
            <v>03.03.098</v>
          </cell>
          <cell r="C86" t="str">
            <v>FDE-Jul/21</v>
          </cell>
          <cell r="D86" t="str">
            <v>Fornecimento E Montagem De Estrutura Pre-Moldada De Concreto</v>
          </cell>
          <cell r="E86" t="str">
            <v>m3</v>
          </cell>
          <cell r="F86">
            <v>554.05999999999995</v>
          </cell>
          <cell r="G86" t="str">
            <v>6282,81</v>
          </cell>
          <cell r="H86">
            <v>3481053.7086</v>
          </cell>
          <cell r="I86">
            <v>9.76488158215921E-2</v>
          </cell>
        </row>
        <row r="87">
          <cell r="A87" t="str">
            <v>03.04.02</v>
          </cell>
          <cell r="B87" t="str">
            <v>03.03.034</v>
          </cell>
          <cell r="C87" t="str">
            <v>FDE-Jul/21</v>
          </cell>
          <cell r="D87" t="str">
            <v>Laje Pre-Fabricada Painel Alveolar Concreto Protendido H15-100Kgf/M2</v>
          </cell>
          <cell r="E87" t="str">
            <v>m2</v>
          </cell>
          <cell r="F87">
            <v>939.7</v>
          </cell>
          <cell r="G87" t="str">
            <v>241,00</v>
          </cell>
          <cell r="H87">
            <v>226467.7</v>
          </cell>
          <cell r="I87">
            <v>6.3527611401702393E-3</v>
          </cell>
        </row>
        <row r="88">
          <cell r="A88" t="str">
            <v>03.04.03</v>
          </cell>
          <cell r="B88" t="str">
            <v>03.03.036</v>
          </cell>
          <cell r="C88" t="str">
            <v>FDE-Jul/21</v>
          </cell>
          <cell r="D88" t="str">
            <v>Laje Pre-Fabricada Painel Alveolar Concreto Protendido H15-300Kgf/M2</v>
          </cell>
          <cell r="E88" t="str">
            <v>m2</v>
          </cell>
          <cell r="F88">
            <v>314.39999999999998</v>
          </cell>
          <cell r="G88" t="str">
            <v>242,47</v>
          </cell>
          <cell r="H88">
            <v>76232.567999999999</v>
          </cell>
          <cell r="I88">
            <v>2.1384387071789277E-3</v>
          </cell>
        </row>
        <row r="89">
          <cell r="A89" t="str">
            <v>03.04.04</v>
          </cell>
          <cell r="B89" t="str">
            <v>03.03.037</v>
          </cell>
          <cell r="C89" t="str">
            <v>FDE-Jul/21</v>
          </cell>
          <cell r="D89" t="str">
            <v>Laje Pre-Fabricada Painel Alveolar Concreto Protendido H15-500Kgf/M2</v>
          </cell>
          <cell r="E89" t="str">
            <v>m2</v>
          </cell>
          <cell r="F89">
            <v>1704.91</v>
          </cell>
          <cell r="G89" t="str">
            <v>248,76</v>
          </cell>
          <cell r="H89">
            <v>424113.41159999999</v>
          </cell>
          <cell r="I89">
            <v>1.1897021960471651E-2</v>
          </cell>
        </row>
        <row r="90">
          <cell r="A90" t="str">
            <v>03.04.05</v>
          </cell>
          <cell r="B90" t="str">
            <v>03.03.038</v>
          </cell>
          <cell r="C90" t="str">
            <v>FDE-Jul/21</v>
          </cell>
          <cell r="D90" t="str">
            <v>Laje Pre-Fabricada Painel Alveolar Concreto Protendido H20-300Kgf/M2</v>
          </cell>
          <cell r="E90" t="str">
            <v>m2</v>
          </cell>
          <cell r="F90">
            <v>39.18</v>
          </cell>
          <cell r="G90" t="str">
            <v>284,50</v>
          </cell>
          <cell r="H90">
            <v>11146.71</v>
          </cell>
          <cell r="I90">
            <v>3.12682056331861E-4</v>
          </cell>
        </row>
        <row r="91">
          <cell r="A91" t="str">
            <v>03.04.06</v>
          </cell>
          <cell r="B91" t="str">
            <v>03.03.039</v>
          </cell>
          <cell r="C91" t="str">
            <v>FDE-Jul/21</v>
          </cell>
          <cell r="D91" t="str">
            <v>Laje Pre-Fabricada Painel Alveolar Concreto Protendido H20-500Kgf/M2</v>
          </cell>
          <cell r="E91" t="str">
            <v>m2</v>
          </cell>
          <cell r="F91">
            <v>595.13</v>
          </cell>
          <cell r="G91" t="str">
            <v>286,44</v>
          </cell>
          <cell r="H91">
            <v>170469.03719999999</v>
          </cell>
          <cell r="I91">
            <v>4.78191404392942E-3</v>
          </cell>
        </row>
        <row r="92">
          <cell r="A92" t="str">
            <v>03.04.07</v>
          </cell>
          <cell r="B92" t="str">
            <v>Composição 4</v>
          </cell>
          <cell r="C92"/>
          <cell r="D92" t="str">
            <v>Laje Pre-Fabricada Painel Alveolar Concreto Protendido H26.5 - 300Kgf/M2</v>
          </cell>
          <cell r="E92" t="str">
            <v>m2</v>
          </cell>
          <cell r="F92">
            <v>242.8</v>
          </cell>
          <cell r="G92">
            <v>311.86</v>
          </cell>
          <cell r="H92">
            <v>75719.608000000007</v>
          </cell>
          <cell r="I92">
            <v>2.1240494041813627E-3</v>
          </cell>
        </row>
        <row r="93">
          <cell r="A93" t="str">
            <v>03.04.08</v>
          </cell>
          <cell r="B93" t="str">
            <v>Composição 5</v>
          </cell>
          <cell r="C93"/>
          <cell r="D93" t="str">
            <v>Laje Pre-Fabricada Painel Alveolar Concreto Protendido H26.5 - 400Kgf/M2</v>
          </cell>
          <cell r="E93" t="str">
            <v>m2</v>
          </cell>
          <cell r="F93">
            <v>239.72</v>
          </cell>
          <cell r="G93">
            <v>327.45</v>
          </cell>
          <cell r="H93">
            <v>78496.313999999998</v>
          </cell>
          <cell r="I93">
            <v>2.2019402026240433E-3</v>
          </cell>
        </row>
        <row r="94">
          <cell r="A94" t="str">
            <v>03.04.09</v>
          </cell>
          <cell r="B94" t="str">
            <v>Composição 6</v>
          </cell>
          <cell r="C94"/>
          <cell r="D94" t="str">
            <v>Laje Pre-Fabricada Painel Alveolar Concreto Protendido H40 - 500Kgf/M2</v>
          </cell>
          <cell r="E94" t="str">
            <v>m2</v>
          </cell>
          <cell r="F94">
            <v>528.29</v>
          </cell>
          <cell r="G94">
            <v>416.5</v>
          </cell>
          <cell r="H94">
            <v>220032.78499999997</v>
          </cell>
          <cell r="I94">
            <v>6.172252052329903E-3</v>
          </cell>
        </row>
        <row r="95">
          <cell r="A95" t="str">
            <v>03.04.10</v>
          </cell>
          <cell r="B95" t="str">
            <v>02.05.028</v>
          </cell>
          <cell r="C95" t="str">
            <v>FDE-Jul/21</v>
          </cell>
          <cell r="D95" t="str">
            <v>Concreto Dosado, Bombeado E Lancado Fck=25Mpa</v>
          </cell>
          <cell r="E95" t="str">
            <v>m3</v>
          </cell>
          <cell r="F95">
            <v>322.28910000000002</v>
          </cell>
          <cell r="G95" t="str">
            <v>537,92</v>
          </cell>
          <cell r="H95">
            <v>173365.752672</v>
          </cell>
          <cell r="I95">
            <v>4.8631712893761293E-3</v>
          </cell>
        </row>
        <row r="96">
          <cell r="A96" t="str">
            <v>03.04.11</v>
          </cell>
          <cell r="B96" t="str">
            <v>16.80.017</v>
          </cell>
          <cell r="C96" t="str">
            <v>FDE-Jul/21</v>
          </cell>
          <cell r="D96" t="str">
            <v>Tela Q-138 E Espaçador Treliçado P/Piso De Concreto</v>
          </cell>
          <cell r="E96" t="str">
            <v>m2</v>
          </cell>
          <cell r="F96">
            <v>4604.13</v>
          </cell>
          <cell r="G96" t="str">
            <v>53,05</v>
          </cell>
          <cell r="H96">
            <v>244249.09649999999</v>
          </cell>
          <cell r="I96">
            <v>6.8515561767390695E-3</v>
          </cell>
        </row>
        <row r="97">
          <cell r="A97" t="str">
            <v>03.04.12</v>
          </cell>
          <cell r="B97" t="str">
            <v>03.02.002</v>
          </cell>
          <cell r="C97" t="str">
            <v>FDE-Jul/21</v>
          </cell>
          <cell r="D97" t="str">
            <v>Aco Ca 50 (A Ou B) Fyk= 500 M Pa</v>
          </cell>
          <cell r="E97" t="str">
            <v>kg</v>
          </cell>
          <cell r="F97">
            <v>6940</v>
          </cell>
          <cell r="G97" t="str">
            <v>18,19</v>
          </cell>
          <cell r="H97">
            <v>126238.6</v>
          </cell>
          <cell r="I97">
            <v>3.5411834556075537E-3</v>
          </cell>
        </row>
        <row r="98">
          <cell r="A98" t="str">
            <v>03.04.13</v>
          </cell>
          <cell r="B98" t="str">
            <v>08.14.062</v>
          </cell>
          <cell r="C98" t="str">
            <v>FDE-Jul/21</v>
          </cell>
          <cell r="D98" t="str">
            <v>Aneis Pre-Moldados Em Concreto Armado P/ Reservatorio D'Agua D=3,00M</v>
          </cell>
          <cell r="E98" t="str">
            <v>m</v>
          </cell>
          <cell r="F98">
            <v>20</v>
          </cell>
          <cell r="G98" t="str">
            <v>16779,66</v>
          </cell>
          <cell r="H98">
            <v>335593.2</v>
          </cell>
          <cell r="I98">
            <v>9.4138962857192397E-3</v>
          </cell>
        </row>
        <row r="99">
          <cell r="A99">
            <v>4</v>
          </cell>
          <cell r="B99"/>
          <cell r="C99"/>
          <cell r="D99" t="str">
            <v>ALVENARIA E OUTROS ELEMENTOS DIVISÓRIOS</v>
          </cell>
          <cell r="E99">
            <v>713878.74280000012</v>
          </cell>
          <cell r="F99"/>
          <cell r="G99"/>
          <cell r="H99"/>
          <cell r="I99">
            <v>2.0025377288034565E-2</v>
          </cell>
        </row>
        <row r="100">
          <cell r="A100" t="str">
            <v>04.01</v>
          </cell>
          <cell r="B100"/>
          <cell r="C100"/>
          <cell r="D100" t="str">
            <v xml:space="preserve">ALVENARIA  </v>
          </cell>
          <cell r="E100">
            <v>534573.30200000003</v>
          </cell>
          <cell r="F100"/>
          <cell r="G100"/>
          <cell r="H100"/>
          <cell r="I100">
            <v>1.4995588772783446E-2</v>
          </cell>
        </row>
        <row r="101">
          <cell r="A101" t="str">
            <v>04.01.01</v>
          </cell>
          <cell r="B101" t="str">
            <v>04.01.030</v>
          </cell>
          <cell r="C101" t="str">
            <v>FDE-Jul/21</v>
          </cell>
          <cell r="D101" t="str">
            <v>Alvenaria De Bloco De Concreto E=9 cmClasse C</v>
          </cell>
          <cell r="E101" t="str">
            <v>m2</v>
          </cell>
          <cell r="F101">
            <v>131.65</v>
          </cell>
          <cell r="G101" t="str">
            <v>66,52</v>
          </cell>
          <cell r="H101">
            <v>8757.3580000000002</v>
          </cell>
          <cell r="I101">
            <v>2.4565712281689162E-4</v>
          </cell>
        </row>
        <row r="102">
          <cell r="A102" t="str">
            <v>04.01.02</v>
          </cell>
          <cell r="B102" t="str">
            <v>04.01.033</v>
          </cell>
          <cell r="C102" t="str">
            <v>FDE-Jul/21</v>
          </cell>
          <cell r="D102" t="str">
            <v>Alvenaria De Bloco De Concreto 14X19X39 Cm Classe C</v>
          </cell>
          <cell r="E102" t="str">
            <v>m2</v>
          </cell>
          <cell r="F102">
            <v>4859.6499999999996</v>
          </cell>
          <cell r="G102" t="str">
            <v>77,45</v>
          </cell>
          <cell r="H102">
            <v>376379.89249999996</v>
          </cell>
          <cell r="I102">
            <v>1.0558024632278474E-2</v>
          </cell>
        </row>
        <row r="103">
          <cell r="A103" t="str">
            <v>04.01.03</v>
          </cell>
          <cell r="B103" t="str">
            <v>04.01.034</v>
          </cell>
          <cell r="C103" t="str">
            <v>FDE-Jul/21</v>
          </cell>
          <cell r="D103" t="str">
            <v>Alvenaria De Bloco De Concreto 19X19X39 Cm Classe C</v>
          </cell>
          <cell r="E103" t="str">
            <v>m2</v>
          </cell>
          <cell r="F103">
            <v>14.85</v>
          </cell>
          <cell r="G103" t="str">
            <v>92,29</v>
          </cell>
          <cell r="H103">
            <v>1370.5065</v>
          </cell>
          <cell r="I103">
            <v>3.8444777933236058E-5</v>
          </cell>
        </row>
        <row r="104">
          <cell r="A104" t="str">
            <v>04.01.04</v>
          </cell>
          <cell r="B104" t="str">
            <v>04.01.058</v>
          </cell>
          <cell r="C104" t="str">
            <v>FDE-Jul/21</v>
          </cell>
          <cell r="D104" t="str">
            <v>Verga/Cinta Em Bloco De Concreto Canaleta - 14 Cm</v>
          </cell>
          <cell r="E104" t="str">
            <v>m</v>
          </cell>
          <cell r="F104">
            <v>1557.5</v>
          </cell>
          <cell r="G104" t="str">
            <v>41,31</v>
          </cell>
          <cell r="H104">
            <v>64340.325000000004</v>
          </cell>
          <cell r="I104">
            <v>1.8048433238202345E-3</v>
          </cell>
        </row>
        <row r="105">
          <cell r="A105" t="str">
            <v>04.01.05</v>
          </cell>
          <cell r="B105" t="str">
            <v>02.06.021</v>
          </cell>
          <cell r="C105" t="str">
            <v>FDE-Jul/21</v>
          </cell>
          <cell r="D105" t="str">
            <v>Alvenaria Embasamento Bloco Concreto Estrutural 19X19X39Cm Classe A</v>
          </cell>
          <cell r="E105" t="str">
            <v>m2</v>
          </cell>
          <cell r="F105">
            <v>267</v>
          </cell>
          <cell r="G105" t="str">
            <v>110,28</v>
          </cell>
          <cell r="H105">
            <v>29444.760000000002</v>
          </cell>
          <cell r="I105">
            <v>8.2597000415352408E-4</v>
          </cell>
        </row>
        <row r="106">
          <cell r="A106" t="str">
            <v>04.01.06</v>
          </cell>
          <cell r="B106" t="str">
            <v>02.07.002</v>
          </cell>
          <cell r="C106" t="str">
            <v>FDE-Jul/21</v>
          </cell>
          <cell r="D106" t="str">
            <v>Imperm Resp Alv Embas C/ Cim-Areia 1-3 Hidrofugo/Tinta Betuminosa</v>
          </cell>
          <cell r="E106" t="str">
            <v>m2</v>
          </cell>
          <cell r="F106">
            <v>667</v>
          </cell>
          <cell r="G106" t="str">
            <v>81,38</v>
          </cell>
          <cell r="H106">
            <v>54280.46</v>
          </cell>
          <cell r="I106">
            <v>1.5226489117810842E-3</v>
          </cell>
        </row>
        <row r="107">
          <cell r="A107" t="str">
            <v>04.02</v>
          </cell>
          <cell r="B107"/>
          <cell r="C107"/>
          <cell r="D107" t="str">
            <v>PLACAS DIVISÓRIAS</v>
          </cell>
          <cell r="E107">
            <v>167581.65600000002</v>
          </cell>
          <cell r="F107"/>
          <cell r="G107"/>
          <cell r="H107"/>
          <cell r="I107">
            <v>4.7009186389148508E-3</v>
          </cell>
        </row>
        <row r="108">
          <cell r="A108" t="str">
            <v>04.02.01</v>
          </cell>
          <cell r="B108" t="str">
            <v>14.30.010</v>
          </cell>
          <cell r="C108" t="str">
            <v>CDHU-181</v>
          </cell>
          <cell r="D108" t="str">
            <v>Divisória Em Placas De Granito Com Espessura De 3 Cm - Lateral Aberta</v>
          </cell>
          <cell r="E108" t="str">
            <v>m2</v>
          </cell>
          <cell r="F108">
            <v>56.1</v>
          </cell>
          <cell r="G108">
            <v>993.96</v>
          </cell>
          <cell r="H108">
            <v>55761.156000000003</v>
          </cell>
          <cell r="I108">
            <v>1.564184671667397E-3</v>
          </cell>
        </row>
        <row r="109">
          <cell r="A109" t="str">
            <v>04.02.02</v>
          </cell>
          <cell r="B109" t="str">
            <v>14.30.010</v>
          </cell>
          <cell r="C109" t="str">
            <v>CDHU-181</v>
          </cell>
          <cell r="D109" t="str">
            <v>Divisória Em Placas De Granito Com Espessura De 3 Cm - Lateral Fechada</v>
          </cell>
          <cell r="E109" t="str">
            <v>m2</v>
          </cell>
          <cell r="F109">
            <v>26.7</v>
          </cell>
          <cell r="G109">
            <v>993.96</v>
          </cell>
          <cell r="H109">
            <v>26538.732</v>
          </cell>
          <cell r="I109">
            <v>7.4445152822672899E-4</v>
          </cell>
        </row>
        <row r="110">
          <cell r="A110" t="str">
            <v>04.02.03</v>
          </cell>
          <cell r="B110" t="str">
            <v>14.30.010</v>
          </cell>
          <cell r="C110" t="str">
            <v>CDHU-181</v>
          </cell>
          <cell r="D110" t="str">
            <v>Divisória Em Placas De Granito Com Espessura De 3 Cm - Frontal</v>
          </cell>
          <cell r="E110" t="str">
            <v>m2</v>
          </cell>
          <cell r="F110">
            <v>80.599999999999994</v>
          </cell>
          <cell r="G110">
            <v>993.96</v>
          </cell>
          <cell r="H110">
            <v>80113.175999999992</v>
          </cell>
          <cell r="I110">
            <v>2.24729562453462E-3</v>
          </cell>
        </row>
        <row r="111">
          <cell r="A111" t="str">
            <v>04.02.04</v>
          </cell>
          <cell r="B111" t="str">
            <v>14.30.010</v>
          </cell>
          <cell r="C111" t="str">
            <v>CDHU-181</v>
          </cell>
          <cell r="D111" t="str">
            <v>Divisória Em Placas De Granito Com Espessura De 3 Cm - Anteparo</v>
          </cell>
          <cell r="E111" t="str">
            <v>m2</v>
          </cell>
          <cell r="F111">
            <v>5.2</v>
          </cell>
          <cell r="G111">
            <v>993.96</v>
          </cell>
          <cell r="H111">
            <v>5168.5920000000006</v>
          </cell>
          <cell r="I111">
            <v>1.4498681448610453E-4</v>
          </cell>
        </row>
        <row r="112">
          <cell r="A112" t="str">
            <v>04.03</v>
          </cell>
          <cell r="B112"/>
          <cell r="C112"/>
          <cell r="D112" t="str">
            <v>FIXAÇÃO</v>
          </cell>
          <cell r="E112">
            <v>11723.784799999999</v>
          </cell>
          <cell r="F112"/>
          <cell r="G112"/>
          <cell r="H112"/>
          <cell r="I112">
            <v>3.2886987633626568E-4</v>
          </cell>
        </row>
        <row r="113">
          <cell r="A113" t="str">
            <v>04.03.01</v>
          </cell>
          <cell r="B113" t="str">
            <v>12.02.003</v>
          </cell>
          <cell r="C113" t="str">
            <v>FDE-Jul/21</v>
          </cell>
          <cell r="D113" t="str">
            <v>Chapisco Rolado Para Superficies Lisas</v>
          </cell>
          <cell r="E113" t="str">
            <v>m2</v>
          </cell>
          <cell r="F113">
            <v>1231.49</v>
          </cell>
          <cell r="G113" t="str">
            <v>9,52</v>
          </cell>
          <cell r="H113">
            <v>11723.784799999999</v>
          </cell>
          <cell r="I113">
            <v>3.2886987633626568E-4</v>
          </cell>
        </row>
        <row r="114">
          <cell r="A114">
            <v>5</v>
          </cell>
          <cell r="B114"/>
          <cell r="C114"/>
          <cell r="D114" t="str">
            <v>ELEMENTOS DE MADEIRA / COMPONENTES ESPECIAIS</v>
          </cell>
          <cell r="E114">
            <v>358308.55590000004</v>
          </cell>
          <cell r="F114"/>
          <cell r="G114"/>
          <cell r="H114"/>
          <cell r="I114">
            <v>1.0051096337853194E-2</v>
          </cell>
        </row>
        <row r="115">
          <cell r="A115" t="str">
            <v>05.01</v>
          </cell>
          <cell r="B115"/>
          <cell r="C115"/>
          <cell r="D115" t="str">
            <v>PORTAS / BATENTES / FERRAGENS</v>
          </cell>
          <cell r="E115">
            <v>146523.33000000002</v>
          </cell>
          <cell r="F115"/>
          <cell r="G115"/>
          <cell r="H115"/>
          <cell r="I115">
            <v>4.1102007789735147E-3</v>
          </cell>
        </row>
        <row r="116">
          <cell r="A116"/>
          <cell r="B116" t="str">
            <v>05.01.004</v>
          </cell>
          <cell r="C116" t="str">
            <v>FDE-Jul/21</v>
          </cell>
          <cell r="D116" t="str">
            <v>Pm-04 Porta De Madeira Sarrafeada P/ Pint. Bat. Madeira L=82Cm</v>
          </cell>
          <cell r="E116" t="str">
            <v>un</v>
          </cell>
          <cell r="F116">
            <v>25</v>
          </cell>
          <cell r="G116" t="str">
            <v>1093,72</v>
          </cell>
          <cell r="H116">
            <v>27343</v>
          </cell>
          <cell r="I116">
            <v>7.6701246074241424E-4</v>
          </cell>
        </row>
        <row r="117">
          <cell r="A117" t="str">
            <v>05.01.01</v>
          </cell>
          <cell r="B117" t="str">
            <v>05.01.005</v>
          </cell>
          <cell r="C117" t="str">
            <v>FDE-Jul/21</v>
          </cell>
          <cell r="D117" t="str">
            <v>Pm-05 Porta De Madeira Sarrafeada P/ Pint. Bat. Madeira L=92Cm</v>
          </cell>
          <cell r="E117" t="str">
            <v>un</v>
          </cell>
          <cell r="F117">
            <v>48</v>
          </cell>
          <cell r="G117" t="str">
            <v>1113,40</v>
          </cell>
          <cell r="H117">
            <v>53443.200000000004</v>
          </cell>
          <cell r="I117">
            <v>1.4991625038199537E-3</v>
          </cell>
        </row>
        <row r="118">
          <cell r="A118" t="str">
            <v>05.01.02</v>
          </cell>
          <cell r="B118" t="str">
            <v>05.01.069</v>
          </cell>
          <cell r="C118" t="str">
            <v>FDE-Jul/21</v>
          </cell>
          <cell r="D118" t="str">
            <v>Pm-82 Porta De Correr Acessivel Sarraf.Maciça P/Pintura(L=111Cm)</v>
          </cell>
          <cell r="E118" t="str">
            <v>un</v>
          </cell>
          <cell r="F118">
            <v>5</v>
          </cell>
          <cell r="G118" t="str">
            <v>2501,77</v>
          </cell>
          <cell r="H118">
            <v>12508.85</v>
          </cell>
          <cell r="I118">
            <v>3.5089214129970187E-4</v>
          </cell>
        </row>
        <row r="119">
          <cell r="A119" t="str">
            <v>05.01.03</v>
          </cell>
          <cell r="B119" t="str">
            <v>05.01.029</v>
          </cell>
          <cell r="C119" t="str">
            <v>FDE-Jul/21</v>
          </cell>
          <cell r="D119" t="str">
            <v>Pm-74 Porta Sarrafeado Maciço P/Boxes L=62Cm-Completa</v>
          </cell>
          <cell r="E119" t="str">
            <v>un</v>
          </cell>
          <cell r="F119">
            <v>84</v>
          </cell>
          <cell r="G119" t="str">
            <v>633,67</v>
          </cell>
          <cell r="H119">
            <v>53228.28</v>
          </cell>
          <cell r="I119">
            <v>1.4931336731114446E-3</v>
          </cell>
        </row>
        <row r="120">
          <cell r="A120" t="str">
            <v>05.02</v>
          </cell>
          <cell r="B120"/>
          <cell r="C120"/>
          <cell r="D120" t="str">
            <v>QUADROS</v>
          </cell>
          <cell r="E120">
            <v>142546.88</v>
          </cell>
          <cell r="F120"/>
          <cell r="G120"/>
          <cell r="H120"/>
          <cell r="I120">
            <v>3.9986553487164405E-3</v>
          </cell>
        </row>
        <row r="121">
          <cell r="A121" t="str">
            <v>05.02.01</v>
          </cell>
          <cell r="B121" t="str">
            <v>05.80.042</v>
          </cell>
          <cell r="C121" t="str">
            <v>FDE-Jul/21</v>
          </cell>
          <cell r="D121" t="str">
            <v>Lousa Quadriculada L=4.61M Mod. Lg-01</v>
          </cell>
          <cell r="E121" t="str">
            <v>un</v>
          </cell>
          <cell r="F121">
            <v>56</v>
          </cell>
          <cell r="G121" t="str">
            <v>2545,48</v>
          </cell>
          <cell r="H121">
            <v>142546.88</v>
          </cell>
          <cell r="I121">
            <v>3.9986553487164405E-3</v>
          </cell>
        </row>
        <row r="122">
          <cell r="A122" t="str">
            <v>05.03</v>
          </cell>
          <cell r="B122"/>
          <cell r="C122"/>
          <cell r="D122" t="str">
            <v>OUTROS COMPONENTES PADRONIZADOS</v>
          </cell>
          <cell r="E122">
            <v>69238.3459</v>
          </cell>
          <cell r="F122"/>
          <cell r="G122"/>
          <cell r="H122"/>
          <cell r="I122">
            <v>1.9422402101632391E-3</v>
          </cell>
        </row>
        <row r="123">
          <cell r="A123" t="str">
            <v>05.03.01</v>
          </cell>
          <cell r="B123" t="str">
            <v>05.05.040</v>
          </cell>
          <cell r="C123" t="str">
            <v>FDE-Jul/21</v>
          </cell>
          <cell r="D123" t="str">
            <v>Bs-05 Bancada Para Cozinha - Granito Polido 20Mm</v>
          </cell>
          <cell r="E123" t="str">
            <v>m</v>
          </cell>
          <cell r="F123">
            <v>25.11</v>
          </cell>
          <cell r="G123" t="str">
            <v>428,88</v>
          </cell>
          <cell r="H123">
            <v>10769.176799999999</v>
          </cell>
          <cell r="I123">
            <v>3.0209167968175098E-4</v>
          </cell>
        </row>
        <row r="124">
          <cell r="A124" t="str">
            <v>05.03.02</v>
          </cell>
          <cell r="B124" t="str">
            <v>05.05.085</v>
          </cell>
          <cell r="C124" t="str">
            <v>FDE-Jul/21</v>
          </cell>
          <cell r="D124" t="str">
            <v>Ba-12 Balcão De Atendimento De Granito (210X60Cm)</v>
          </cell>
          <cell r="E124" t="str">
            <v>un</v>
          </cell>
          <cell r="F124">
            <v>1</v>
          </cell>
          <cell r="G124" t="str">
            <v>4502,18</v>
          </cell>
          <cell r="H124">
            <v>4502.18</v>
          </cell>
          <cell r="I124">
            <v>1.2629295104799336E-4</v>
          </cell>
        </row>
        <row r="125">
          <cell r="A125" t="str">
            <v>05.03.03</v>
          </cell>
          <cell r="B125" t="str">
            <v>05.05.086</v>
          </cell>
          <cell r="C125" t="str">
            <v>FDE-Jul/21</v>
          </cell>
          <cell r="D125" t="str">
            <v>Ba-13 Balcao Atendimento - Granito</v>
          </cell>
          <cell r="E125" t="str">
            <v>un</v>
          </cell>
          <cell r="F125">
            <v>1</v>
          </cell>
          <cell r="G125" t="str">
            <v>4063,75</v>
          </cell>
          <cell r="H125">
            <v>4063.75</v>
          </cell>
          <cell r="I125">
            <v>1.1399432715290881E-4</v>
          </cell>
        </row>
        <row r="126">
          <cell r="A126" t="str">
            <v>05.03.04</v>
          </cell>
          <cell r="B126" t="str">
            <v>05.05.064</v>
          </cell>
          <cell r="C126" t="str">
            <v>FDE-Jul/21</v>
          </cell>
          <cell r="D126" t="str">
            <v>Pr-08 Prateleira De Granito</v>
          </cell>
          <cell r="E126" t="str">
            <v>m</v>
          </cell>
          <cell r="F126">
            <v>24.63</v>
          </cell>
          <cell r="G126" t="str">
            <v>208,43</v>
          </cell>
          <cell r="H126">
            <v>5133.6309000000001</v>
          </cell>
          <cell r="I126">
            <v>1.440061028106753E-4</v>
          </cell>
        </row>
        <row r="127">
          <cell r="A127" t="str">
            <v>05.03.05</v>
          </cell>
          <cell r="B127" t="str">
            <v>05.05.067</v>
          </cell>
          <cell r="C127" t="str">
            <v>FDE-Jul/21</v>
          </cell>
          <cell r="D127" t="str">
            <v>Pr-03 Prateleira De Granilite - L=30Cm</v>
          </cell>
          <cell r="E127" t="str">
            <v>m</v>
          </cell>
          <cell r="F127">
            <v>4.4400000000000004</v>
          </cell>
          <cell r="G127" t="str">
            <v>928,34</v>
          </cell>
          <cell r="H127">
            <v>4121.8296000000009</v>
          </cell>
          <cell r="I127">
            <v>1.1562354768156097E-4</v>
          </cell>
        </row>
        <row r="128">
          <cell r="A128" t="str">
            <v>05.03.06</v>
          </cell>
          <cell r="B128" t="str">
            <v>05.05.075</v>
          </cell>
          <cell r="C128" t="str">
            <v>FDE-Jul/21</v>
          </cell>
          <cell r="D128" t="str">
            <v>Pr-09 Prateleira Em Granilite - L=55Cm</v>
          </cell>
          <cell r="E128" t="str">
            <v>m</v>
          </cell>
          <cell r="F128">
            <v>11.1</v>
          </cell>
          <cell r="G128" t="str">
            <v>1062,91</v>
          </cell>
          <cell r="H128">
            <v>11798.301000000001</v>
          </cell>
          <cell r="I128">
            <v>3.3096016832789697E-4</v>
          </cell>
        </row>
        <row r="129">
          <cell r="A129" t="str">
            <v>05.03.07</v>
          </cell>
          <cell r="B129" t="str">
            <v>08.16.073</v>
          </cell>
          <cell r="C129" t="str">
            <v>FDE-Jul/21</v>
          </cell>
          <cell r="D129" t="str">
            <v>Bc-23 Banco De Granito 2Cm Com Borda Arredondada Para Vestiário</v>
          </cell>
          <cell r="E129" t="str">
            <v>m</v>
          </cell>
          <cell r="F129">
            <v>45.68</v>
          </cell>
          <cell r="G129" t="str">
            <v>352,23</v>
          </cell>
          <cell r="H129">
            <v>16089.866400000001</v>
          </cell>
          <cell r="I129">
            <v>4.5134506164212741E-4</v>
          </cell>
        </row>
        <row r="130">
          <cell r="A130" t="str">
            <v>05.03.08</v>
          </cell>
          <cell r="B130" t="str">
            <v>05.05.078</v>
          </cell>
          <cell r="C130" t="str">
            <v>FDE-Jul/21</v>
          </cell>
          <cell r="D130" t="str">
            <v>Gs-03 Guiche De Secretaria/Janela De 2 Folhas</v>
          </cell>
          <cell r="E130" t="str">
            <v>un</v>
          </cell>
          <cell r="F130">
            <v>2</v>
          </cell>
          <cell r="G130" t="str">
            <v>3609,22</v>
          </cell>
          <cell r="H130">
            <v>7218.44</v>
          </cell>
          <cell r="I130">
            <v>2.0248814786678388E-4</v>
          </cell>
        </row>
        <row r="131">
          <cell r="A131" t="str">
            <v>05.03.09</v>
          </cell>
          <cell r="B131" t="str">
            <v>24.02.450</v>
          </cell>
          <cell r="C131" t="str">
            <v>CDHU-181</v>
          </cell>
          <cell r="D131" t="str">
            <v>Grade De Proteção Para Caixilhos</v>
          </cell>
          <cell r="E131" t="str">
            <v>m2</v>
          </cell>
          <cell r="F131">
            <v>5.12</v>
          </cell>
          <cell r="G131">
            <v>1082.26</v>
          </cell>
          <cell r="H131">
            <v>5541.1711999999998</v>
          </cell>
          <cell r="I131">
            <v>1.5543822395154138E-4</v>
          </cell>
        </row>
        <row r="132">
          <cell r="A132">
            <v>6</v>
          </cell>
          <cell r="B132"/>
          <cell r="C132"/>
          <cell r="D132" t="str">
            <v>ELEMENTOS METÁLICOS / COMPONENTES ESPECIAIS</v>
          </cell>
          <cell r="E132">
            <v>4586260.4305999996</v>
          </cell>
          <cell r="F132"/>
          <cell r="G132"/>
          <cell r="H132"/>
          <cell r="I132">
            <v>0.12865153415792233</v>
          </cell>
        </row>
        <row r="133">
          <cell r="A133" t="str">
            <v>06.01</v>
          </cell>
          <cell r="B133"/>
          <cell r="C133"/>
          <cell r="D133" t="str">
            <v>ESQUADRIAS METÁLICAS</v>
          </cell>
          <cell r="E133">
            <v>1076299.1655000001</v>
          </cell>
          <cell r="F133"/>
          <cell r="G133"/>
          <cell r="H133"/>
          <cell r="I133">
            <v>3.0191817701977181E-2</v>
          </cell>
        </row>
        <row r="134">
          <cell r="A134" t="str">
            <v>06.01.01</v>
          </cell>
          <cell r="B134" t="str">
            <v>06.01.064</v>
          </cell>
          <cell r="C134" t="str">
            <v>FDE-Jul/21</v>
          </cell>
          <cell r="D134" t="str">
            <v>Ea-15 Janela De Aluminio - 1,80 X 0,60 M</v>
          </cell>
          <cell r="E134" t="str">
            <v>un</v>
          </cell>
          <cell r="F134">
            <v>26</v>
          </cell>
          <cell r="G134" t="str">
            <v>1133,47</v>
          </cell>
          <cell r="H134">
            <v>29470.22</v>
          </cell>
          <cell r="I134">
            <v>8.2668419561936549E-4</v>
          </cell>
        </row>
        <row r="135">
          <cell r="A135" t="str">
            <v>06.01.02</v>
          </cell>
          <cell r="B135" t="str">
            <v>06.01.062</v>
          </cell>
          <cell r="C135" t="str">
            <v>FDE-Jul/21</v>
          </cell>
          <cell r="D135" t="str">
            <v>Ea-13 Janela De Aluminio - 1,80 X 1,50 M</v>
          </cell>
          <cell r="E135" t="str">
            <v>un</v>
          </cell>
          <cell r="F135">
            <v>186</v>
          </cell>
          <cell r="G135" t="str">
            <v>2667,71</v>
          </cell>
          <cell r="H135">
            <v>496194.06</v>
          </cell>
          <cell r="I135">
            <v>1.3918993050008014E-2</v>
          </cell>
        </row>
        <row r="136">
          <cell r="A136" t="str">
            <v>06.01.03</v>
          </cell>
          <cell r="B136" t="str">
            <v>06.01.067</v>
          </cell>
          <cell r="C136" t="str">
            <v>FDE-Jul/21</v>
          </cell>
          <cell r="D136" t="str">
            <v>Ea-18 Janela De Aluminio (Ventilacao Cruzada) L= 180 Cm</v>
          </cell>
          <cell r="E136" t="str">
            <v>m2</v>
          </cell>
          <cell r="F136">
            <v>117</v>
          </cell>
          <cell r="G136" t="str">
            <v>979,06</v>
          </cell>
          <cell r="H136">
            <v>114550.01999999999</v>
          </cell>
          <cell r="I136">
            <v>3.213301127099907E-3</v>
          </cell>
        </row>
        <row r="137">
          <cell r="A137" t="str">
            <v>06.01.04</v>
          </cell>
          <cell r="B137" t="str">
            <v>25.01.470</v>
          </cell>
          <cell r="C137" t="str">
            <v>CDHU-181</v>
          </cell>
          <cell r="D137" t="str">
            <v>Caixilho Fixo Tipo Veneziana Em Alumínio Anodizado, Sob Medida - Branco</v>
          </cell>
          <cell r="E137" t="str">
            <v>m2</v>
          </cell>
          <cell r="F137">
            <v>341.35</v>
          </cell>
          <cell r="G137">
            <v>1277.53</v>
          </cell>
          <cell r="H137">
            <v>436084.86550000001</v>
          </cell>
          <cell r="I137">
            <v>1.223283932924989E-2</v>
          </cell>
        </row>
        <row r="138">
          <cell r="A138" t="str">
            <v>06.02</v>
          </cell>
          <cell r="B138"/>
          <cell r="C138"/>
          <cell r="D138" t="str">
            <v>PORTAS</v>
          </cell>
          <cell r="E138">
            <v>29367.69</v>
          </cell>
          <cell r="F138"/>
          <cell r="G138"/>
          <cell r="H138"/>
          <cell r="I138">
            <v>8.2380807421352409E-4</v>
          </cell>
        </row>
        <row r="139">
          <cell r="A139" t="str">
            <v>06.02.01</v>
          </cell>
          <cell r="B139" t="str">
            <v>06.02.049</v>
          </cell>
          <cell r="C139" t="str">
            <v>FDE-Jul/21</v>
          </cell>
          <cell r="D139" t="str">
            <v>Pf-30 Porta Em Chapa De Aço C/Vent.Perm (L=140Cm)</v>
          </cell>
          <cell r="E139" t="str">
            <v>un</v>
          </cell>
          <cell r="F139">
            <v>2</v>
          </cell>
          <cell r="G139" t="str">
            <v>5595,69</v>
          </cell>
          <cell r="H139">
            <v>11191.38</v>
          </cell>
          <cell r="I139">
            <v>3.1393511732082942E-4</v>
          </cell>
        </row>
        <row r="140">
          <cell r="A140" t="str">
            <v>06.02.02</v>
          </cell>
          <cell r="B140" t="str">
            <v>06.02.017</v>
          </cell>
          <cell r="C140" t="str">
            <v>FDE-Jul/21</v>
          </cell>
          <cell r="D140" t="str">
            <v>Pf-17 Porta Em Chapa De Ferro L=102Cm</v>
          </cell>
          <cell r="E140" t="str">
            <v>un</v>
          </cell>
          <cell r="F140">
            <v>3</v>
          </cell>
          <cell r="G140" t="str">
            <v>2724,37</v>
          </cell>
          <cell r="H140">
            <v>8173.11</v>
          </cell>
          <cell r="I140">
            <v>2.2926808371497029E-4</v>
          </cell>
        </row>
        <row r="141">
          <cell r="A141" t="str">
            <v>06.02.03</v>
          </cell>
          <cell r="B141" t="str">
            <v>06.02.001</v>
          </cell>
          <cell r="C141" t="str">
            <v>FDE-Jul/21</v>
          </cell>
          <cell r="D141" t="str">
            <v>Pc-01 Porta Corta-Fogo P90 L=90Cm Completa</v>
          </cell>
          <cell r="E141" t="str">
            <v>un</v>
          </cell>
          <cell r="F141">
            <v>4</v>
          </cell>
          <cell r="G141" t="str">
            <v>2500,80</v>
          </cell>
          <cell r="H141">
            <v>10003.200000000001</v>
          </cell>
          <cell r="I141">
            <v>2.8060487317772441E-4</v>
          </cell>
        </row>
        <row r="142">
          <cell r="A142" t="str">
            <v>06.03</v>
          </cell>
          <cell r="B142"/>
          <cell r="C142"/>
          <cell r="D142" t="str">
            <v xml:space="preserve">OUTROS ELEMENTOS METÁLICOS </v>
          </cell>
          <cell r="E142">
            <v>3375013.4910999998</v>
          </cell>
          <cell r="F142"/>
          <cell r="G142"/>
          <cell r="H142"/>
          <cell r="I142">
            <v>9.4674227511518744E-2</v>
          </cell>
        </row>
        <row r="143">
          <cell r="A143" t="str">
            <v>06.03.01</v>
          </cell>
          <cell r="B143" t="str">
            <v>06.03.018</v>
          </cell>
          <cell r="C143" t="str">
            <v>FDE-Jul/21</v>
          </cell>
          <cell r="D143" t="str">
            <v>Tp-03 Tela De Proteção Arame Galvanizado Ondulado  - Requadro De Ferro</v>
          </cell>
          <cell r="E143" t="str">
            <v>m2</v>
          </cell>
          <cell r="F143">
            <v>616.20000000000005</v>
          </cell>
          <cell r="G143" t="str">
            <v>547,50</v>
          </cell>
          <cell r="H143">
            <v>337369.5</v>
          </cell>
          <cell r="I143">
            <v>9.4637241844142163E-3</v>
          </cell>
        </row>
        <row r="144">
          <cell r="A144" t="str">
            <v>06.03.02</v>
          </cell>
          <cell r="B144" t="str">
            <v>06.03.024</v>
          </cell>
          <cell r="C144" t="str">
            <v>FDE-Jul/21</v>
          </cell>
          <cell r="D144" t="str">
            <v>Tp-12 Tela De Protecao Removivel</v>
          </cell>
          <cell r="E144" t="str">
            <v>m2</v>
          </cell>
          <cell r="F144">
            <v>13.5</v>
          </cell>
          <cell r="G144" t="str">
            <v>627,13</v>
          </cell>
          <cell r="H144">
            <v>8466.2549999999992</v>
          </cell>
          <cell r="I144">
            <v>2.3749124385849275E-4</v>
          </cell>
        </row>
        <row r="145">
          <cell r="A145" t="str">
            <v>06.03.03</v>
          </cell>
          <cell r="B145" t="str">
            <v>06.03.032</v>
          </cell>
          <cell r="C145" t="str">
            <v>FDE-Jul/21</v>
          </cell>
          <cell r="D145" t="str">
            <v>Gr-01 Grade De Protecao Ferro Chato 1" X 1/4" Malha 15Cm X15Cm</v>
          </cell>
          <cell r="E145" t="str">
            <v>m2</v>
          </cell>
          <cell r="F145">
            <v>625.32000000000005</v>
          </cell>
          <cell r="G145" t="str">
            <v>885,17</v>
          </cell>
          <cell r="H145">
            <v>553514.50439999998</v>
          </cell>
          <cell r="I145">
            <v>1.5526918117121816E-2</v>
          </cell>
        </row>
        <row r="146">
          <cell r="A146" t="str">
            <v>06.03.04</v>
          </cell>
          <cell r="B146" t="str">
            <v>06.03.035</v>
          </cell>
          <cell r="C146" t="str">
            <v>FDE-Jul/21</v>
          </cell>
          <cell r="D146" t="str">
            <v>Gr-02 Grade De Protecao / Guiche (122X105 Cm) Ferro Chato 1/2" X 1/8"</v>
          </cell>
          <cell r="E146" t="str">
            <v>un</v>
          </cell>
          <cell r="F146">
            <v>1</v>
          </cell>
          <cell r="G146" t="str">
            <v>846,42</v>
          </cell>
          <cell r="H146">
            <v>846.42</v>
          </cell>
          <cell r="I146">
            <v>2.3743359800372828E-5</v>
          </cell>
        </row>
        <row r="147">
          <cell r="A147" t="str">
            <v>06.03.05</v>
          </cell>
          <cell r="B147" t="str">
            <v>16.05.043</v>
          </cell>
          <cell r="C147" t="str">
            <v>FDE-Jul/21</v>
          </cell>
          <cell r="D147" t="str">
            <v>Tc-06 Tampa Em Grelha De Ferro Galvanizado P/ Canaleta (20Cm)</v>
          </cell>
          <cell r="E147" t="str">
            <v>m</v>
          </cell>
          <cell r="F147">
            <v>1.6</v>
          </cell>
          <cell r="G147" t="str">
            <v>500,58</v>
          </cell>
          <cell r="H147">
            <v>800.928</v>
          </cell>
          <cell r="I147">
            <v>2.2467240469498603E-5</v>
          </cell>
        </row>
        <row r="148">
          <cell r="A148" t="str">
            <v>06.03.06</v>
          </cell>
          <cell r="B148" t="str">
            <v>06.03.062</v>
          </cell>
          <cell r="C148" t="str">
            <v>FDE-Jul/21</v>
          </cell>
          <cell r="D148" t="str">
            <v>Co-28 Corrimão Duplo Com Montante Vertical Aço Inox Fornecido E Instalado</v>
          </cell>
          <cell r="E148" t="str">
            <v>m</v>
          </cell>
          <cell r="F148">
            <v>33</v>
          </cell>
          <cell r="G148" t="str">
            <v>1221,13</v>
          </cell>
          <cell r="H148">
            <v>40297.29</v>
          </cell>
          <cell r="I148">
            <v>1.1303998670281492E-3</v>
          </cell>
        </row>
        <row r="149">
          <cell r="A149" t="str">
            <v>06.03.07</v>
          </cell>
          <cell r="B149" t="str">
            <v>06.03.100</v>
          </cell>
          <cell r="C149" t="str">
            <v>FDE-Jul/21</v>
          </cell>
          <cell r="D149" t="str">
            <v>Co-34 Corrimão Duplo Aço Galvanizado Com Pintura Esmalte.</v>
          </cell>
          <cell r="E149" t="str">
            <v>m</v>
          </cell>
          <cell r="F149">
            <v>469.35</v>
          </cell>
          <cell r="G149" t="str">
            <v>531,43</v>
          </cell>
          <cell r="H149">
            <v>249426.67049999998</v>
          </cell>
          <cell r="I149">
            <v>6.9967949498954875E-3</v>
          </cell>
        </row>
        <row r="150">
          <cell r="A150" t="str">
            <v>06.03.08</v>
          </cell>
          <cell r="B150" t="str">
            <v>06.03.102</v>
          </cell>
          <cell r="C150" t="str">
            <v>FDE-Jul/21</v>
          </cell>
          <cell r="D150" t="str">
            <v>Co-36 Corrimão Duplo Intermediário Aço Galvanizado Com Pintura Esmalte</v>
          </cell>
          <cell r="E150" t="str">
            <v>m</v>
          </cell>
          <cell r="F150">
            <v>12.41</v>
          </cell>
          <cell r="G150" t="str">
            <v>611,60</v>
          </cell>
          <cell r="H150">
            <v>7589.9560000000001</v>
          </cell>
          <cell r="I150">
            <v>2.1290973296590174E-4</v>
          </cell>
        </row>
        <row r="151">
          <cell r="A151" t="str">
            <v>06.03.09</v>
          </cell>
          <cell r="B151" t="str">
            <v>06.03.103</v>
          </cell>
          <cell r="C151" t="str">
            <v>FDE-Jul/21</v>
          </cell>
          <cell r="D151" t="str">
            <v>Co-37 Corrimão Simples Aço Galvanizado Com Pintura Esmalte</v>
          </cell>
          <cell r="E151" t="str">
            <v>m</v>
          </cell>
          <cell r="F151">
            <v>37.5</v>
          </cell>
          <cell r="G151" t="str">
            <v>344,16</v>
          </cell>
          <cell r="H151">
            <v>12906.000000000002</v>
          </cell>
          <cell r="I151">
            <v>3.620327988275463E-4</v>
          </cell>
        </row>
        <row r="152">
          <cell r="A152" t="str">
            <v>06.03.10</v>
          </cell>
          <cell r="B152" t="str">
            <v>06.03.107</v>
          </cell>
          <cell r="C152" t="str">
            <v>FDE-Jul/21</v>
          </cell>
          <cell r="D152" t="str">
            <v>Co-41 Guarda-Corpo Com Chapa Perfurada H=110Cm  Aço Galvanizado Com Pintura Esmalte</v>
          </cell>
          <cell r="E152" t="str">
            <v>m</v>
          </cell>
          <cell r="F152">
            <v>52</v>
          </cell>
          <cell r="G152" t="str">
            <v>1313,24</v>
          </cell>
          <cell r="H152">
            <v>68288.479999999996</v>
          </cell>
          <cell r="I152">
            <v>1.9155950365782517E-3</v>
          </cell>
        </row>
        <row r="153">
          <cell r="A153" t="str">
            <v>06.03.11</v>
          </cell>
          <cell r="B153" t="str">
            <v>06.03.108</v>
          </cell>
          <cell r="C153" t="str">
            <v>FDE-Jul/21</v>
          </cell>
          <cell r="D153" t="str">
            <v>Co-42 Guarda-Corpo Com Chapa Perfurada H=130Cm Aço Galvanizado Com Pintura Esmalte</v>
          </cell>
          <cell r="E153" t="str">
            <v>m</v>
          </cell>
          <cell r="F153">
            <v>427.6</v>
          </cell>
          <cell r="G153" t="str">
            <v>1459,67</v>
          </cell>
          <cell r="H153">
            <v>624154.89200000011</v>
          </cell>
          <cell r="I153">
            <v>1.7508487715222759E-2</v>
          </cell>
        </row>
        <row r="154">
          <cell r="A154" t="str">
            <v>06.03.12</v>
          </cell>
          <cell r="B154" t="str">
            <v>07.02.016</v>
          </cell>
          <cell r="C154" t="str">
            <v>FDE-Jul/21</v>
          </cell>
          <cell r="D154" t="str">
            <v xml:space="preserve">Fornecimento E Montagem De Estrutura Metalica Com Aço Resistente a Corrosao (Astm A709/A588) - Escadas Metálica
 </v>
          </cell>
          <cell r="E154" t="str">
            <v>kg</v>
          </cell>
          <cell r="F154">
            <v>12329.8</v>
          </cell>
          <cell r="G154" t="str">
            <v>26,54</v>
          </cell>
          <cell r="H154">
            <v>327232.89199999999</v>
          </cell>
          <cell r="I154">
            <v>9.1793770152791086E-3</v>
          </cell>
        </row>
        <row r="155">
          <cell r="A155" t="str">
            <v>06.03.13</v>
          </cell>
          <cell r="B155" t="str">
            <v>07.05.008</v>
          </cell>
          <cell r="C155" t="str">
            <v>FDE-Jul/21</v>
          </cell>
          <cell r="D155" t="str">
            <v>Fechamento Telha Perf Galvalume / Aco Galv Trapez H=35Mm E=0,65Mm Pint Po 2 Faces  Ø Furo Ate 3,17Mm Area Perfurada Até 40%</v>
          </cell>
          <cell r="E155" t="str">
            <v>m2</v>
          </cell>
          <cell r="F155">
            <v>128.38</v>
          </cell>
          <cell r="G155" t="str">
            <v>196,12</v>
          </cell>
          <cell r="H155">
            <v>25177.885600000001</v>
          </cell>
          <cell r="I155">
            <v>7.0627773069330344E-4</v>
          </cell>
        </row>
        <row r="156">
          <cell r="A156" t="str">
            <v>06.03.14</v>
          </cell>
          <cell r="B156" t="str">
            <v>07.02.016</v>
          </cell>
          <cell r="C156" t="str">
            <v>FDE-Jul/21</v>
          </cell>
          <cell r="D156" t="str">
            <v xml:space="preserve">Fornecimento E Montagem De Estrutura Metalica Com Aço Resistente A Corrosao (Astm A709/A588) 
 </v>
          </cell>
          <cell r="E156" t="str">
            <v>kg</v>
          </cell>
          <cell r="F156">
            <v>5928.15</v>
          </cell>
          <cell r="G156" t="str">
            <v>26,54</v>
          </cell>
          <cell r="H156">
            <v>157333.101</v>
          </cell>
          <cell r="I156">
            <v>4.4134311872963752E-3</v>
          </cell>
        </row>
        <row r="157">
          <cell r="A157" t="str">
            <v>06.03.15</v>
          </cell>
          <cell r="B157" t="str">
            <v>15.01.004</v>
          </cell>
          <cell r="C157" t="str">
            <v>FDE-Jul/21</v>
          </cell>
          <cell r="D157" t="str">
            <v>Esmalte Em Estrutura Metalica</v>
          </cell>
          <cell r="E157" t="str">
            <v>m2</v>
          </cell>
          <cell r="F157">
            <v>1048.46</v>
          </cell>
          <cell r="G157" t="str">
            <v>18,97</v>
          </cell>
          <cell r="H157">
            <v>19889.286199999999</v>
          </cell>
          <cell r="I157">
            <v>5.5792452732590203E-4</v>
          </cell>
        </row>
        <row r="158">
          <cell r="A158" t="str">
            <v>06.03.16</v>
          </cell>
          <cell r="B158" t="str">
            <v>22.06.240</v>
          </cell>
          <cell r="C158" t="str">
            <v>CDHU-181</v>
          </cell>
          <cell r="D158" t="str">
            <v>Brise Metálico Fixo Em Chapa Lisa Aluzinc Pré-Pintada, Formato Ogiva, Lâmina Frontal De 200 Mm</v>
          </cell>
          <cell r="E158" t="str">
            <v>m2</v>
          </cell>
          <cell r="F158">
            <v>1201.28</v>
          </cell>
          <cell r="G158">
            <v>783.93</v>
          </cell>
          <cell r="H158">
            <v>941719.43039999995</v>
          </cell>
          <cell r="I158">
            <v>2.6416652804741567E-2</v>
          </cell>
        </row>
        <row r="159">
          <cell r="A159" t="str">
            <v>06.04</v>
          </cell>
          <cell r="B159"/>
          <cell r="C159"/>
          <cell r="D159" t="str">
            <v>VIDROS</v>
          </cell>
          <cell r="E159">
            <v>105580.084</v>
          </cell>
          <cell r="F159"/>
          <cell r="G159"/>
          <cell r="H159"/>
          <cell r="I159">
            <v>2.9616808702128809E-3</v>
          </cell>
        </row>
        <row r="160">
          <cell r="A160" t="str">
            <v>06.04.01</v>
          </cell>
          <cell r="B160" t="str">
            <v>14.02.001</v>
          </cell>
          <cell r="C160" t="str">
            <v>FDE-Jul/21</v>
          </cell>
          <cell r="D160" t="str">
            <v>Ep-01 Espelho</v>
          </cell>
          <cell r="E160" t="str">
            <v>un</v>
          </cell>
          <cell r="F160">
            <v>9</v>
          </cell>
          <cell r="G160" t="str">
            <v>528,69</v>
          </cell>
          <cell r="H160">
            <v>4758.2100000000009</v>
          </cell>
          <cell r="I160">
            <v>1.3347497936690061E-4</v>
          </cell>
        </row>
        <row r="161">
          <cell r="A161" t="str">
            <v>06.04.02</v>
          </cell>
          <cell r="B161" t="str">
            <v>14.80.001</v>
          </cell>
          <cell r="C161" t="str">
            <v>FDE-Jul/21</v>
          </cell>
          <cell r="D161" t="str">
            <v xml:space="preserve">Espelho De Cristal 6Mm Lapidado Inclusive Fixação Com Cola Adesiva.   
 </v>
          </cell>
          <cell r="E161" t="str">
            <v>m2</v>
          </cell>
          <cell r="F161">
            <v>46.8</v>
          </cell>
          <cell r="G161" t="str">
            <v>370,96</v>
          </cell>
          <cell r="H161">
            <v>17360.927999999996</v>
          </cell>
          <cell r="I161">
            <v>4.8700025988559695E-4</v>
          </cell>
        </row>
        <row r="162">
          <cell r="A162" t="str">
            <v>06.04.03</v>
          </cell>
          <cell r="B162" t="str">
            <v>14.01.008</v>
          </cell>
          <cell r="C162" t="str">
            <v>FDE-Jul/21</v>
          </cell>
          <cell r="D162" t="str">
            <v>Vidro Liso Comum Incolor de 6mm</v>
          </cell>
          <cell r="E162" t="str">
            <v>m²</v>
          </cell>
          <cell r="F162">
            <v>531.26</v>
          </cell>
          <cell r="G162">
            <v>157.1</v>
          </cell>
          <cell r="H162">
            <v>83460.945999999996</v>
          </cell>
          <cell r="I162">
            <v>2.3412056309603827E-3</v>
          </cell>
        </row>
        <row r="163">
          <cell r="A163">
            <v>7</v>
          </cell>
          <cell r="B163"/>
          <cell r="C163"/>
          <cell r="D163" t="str">
            <v>COBERTURA E IMPERMEABILIZAÇÃO</v>
          </cell>
          <cell r="E163">
            <v>2712279.4969999995</v>
          </cell>
          <cell r="F163"/>
          <cell r="G163"/>
          <cell r="H163"/>
          <cell r="I163">
            <v>7.6083537695760053E-2</v>
          </cell>
        </row>
        <row r="164">
          <cell r="A164" t="str">
            <v>07.01</v>
          </cell>
          <cell r="B164"/>
          <cell r="C164"/>
          <cell r="D164" t="str">
            <v>ESTRUTURA DE COBERTURA METÁLICA</v>
          </cell>
          <cell r="E164">
            <v>2626820.7169999997</v>
          </cell>
          <cell r="F164"/>
          <cell r="G164"/>
          <cell r="H164"/>
          <cell r="I164">
            <v>7.3686289802703531E-2</v>
          </cell>
        </row>
        <row r="165">
          <cell r="A165" t="str">
            <v>07.01.01</v>
          </cell>
          <cell r="B165" t="str">
            <v>07.02.016</v>
          </cell>
          <cell r="C165" t="str">
            <v>FDE-Jul/21</v>
          </cell>
          <cell r="D165" t="str">
            <v xml:space="preserve">Fornecimento E Montagem De Estrutura Metalica Com Aço Resistente A Corrosao (Astm A709/A588) 
 </v>
          </cell>
          <cell r="E165" t="str">
            <v>kg</v>
          </cell>
          <cell r="F165">
            <v>47963</v>
          </cell>
          <cell r="G165" t="str">
            <v>26,54</v>
          </cell>
          <cell r="H165">
            <v>1272938.02</v>
          </cell>
          <cell r="I165">
            <v>3.5707834659429338E-2</v>
          </cell>
        </row>
        <row r="166">
          <cell r="A166" t="str">
            <v>07.01.02</v>
          </cell>
          <cell r="B166" t="str">
            <v>15.01.004</v>
          </cell>
          <cell r="C166" t="str">
            <v>FDE-Jul/21</v>
          </cell>
          <cell r="D166" t="str">
            <v>Esmalte Em Estrutura Metalica</v>
          </cell>
          <cell r="E166" t="str">
            <v>m2</v>
          </cell>
          <cell r="F166">
            <v>4027.17</v>
          </cell>
          <cell r="G166" t="str">
            <v>18,97</v>
          </cell>
          <cell r="H166">
            <v>76395.414900000003</v>
          </cell>
          <cell r="I166">
            <v>2.1430068087586111E-3</v>
          </cell>
        </row>
        <row r="167">
          <cell r="A167" t="str">
            <v>07.01.03</v>
          </cell>
          <cell r="B167" t="str">
            <v>08.12.042</v>
          </cell>
          <cell r="C167" t="str">
            <v>FDE-Jul/21</v>
          </cell>
          <cell r="D167" t="str">
            <v>Rufo Em Chapa Galvanizada N 26 - Corte 1,00 M</v>
          </cell>
          <cell r="E167" t="str">
            <v>m</v>
          </cell>
          <cell r="F167">
            <v>568.65</v>
          </cell>
          <cell r="G167" t="str">
            <v>170,76</v>
          </cell>
          <cell r="H167">
            <v>97102.673999999985</v>
          </cell>
          <cell r="I167">
            <v>2.7238767117510306E-3</v>
          </cell>
        </row>
        <row r="168">
          <cell r="A168" t="str">
            <v>07.01.04</v>
          </cell>
          <cell r="B168" t="str">
            <v>07.03.135</v>
          </cell>
          <cell r="C168" t="str">
            <v>FDE-Jul/21</v>
          </cell>
          <cell r="D168" t="str">
            <v>Telha Galvalume / Aco Galv Sanduiche  E=30Mm (Pur) / (Pir)  Trapez H=40Mm Nas Duas Faces  E= 0,50Mm Com Pint Faces Aparentes.</v>
          </cell>
          <cell r="E168" t="str">
            <v>m2</v>
          </cell>
          <cell r="F168">
            <v>2153.9</v>
          </cell>
          <cell r="G168" t="str">
            <v>354,23</v>
          </cell>
          <cell r="H168">
            <v>762975.99700000009</v>
          </cell>
          <cell r="I168">
            <v>2.1402629446160514E-2</v>
          </cell>
        </row>
        <row r="169">
          <cell r="A169" t="str">
            <v>07.01.05</v>
          </cell>
          <cell r="B169">
            <v>60250</v>
          </cell>
          <cell r="C169" t="str">
            <v>Siurb (Edif)-Jan/21</v>
          </cell>
          <cell r="D169" t="str">
            <v>Telhas Em Policarbonato Alveolar 6Mm Com Estrutura Metálica Galvanizada Instalada</v>
          </cell>
          <cell r="E169" t="str">
            <v>m2</v>
          </cell>
          <cell r="F169">
            <v>484.7</v>
          </cell>
          <cell r="G169">
            <v>473.41</v>
          </cell>
          <cell r="H169">
            <v>229461.82700000002</v>
          </cell>
          <cell r="I169">
            <v>6.4367509261500262E-3</v>
          </cell>
        </row>
        <row r="170">
          <cell r="A170" t="str">
            <v>07.01.07</v>
          </cell>
          <cell r="B170" t="str">
            <v>07.05.008</v>
          </cell>
          <cell r="C170" t="str">
            <v>FDE-Jul/21</v>
          </cell>
          <cell r="D170" t="str">
            <v>Fechamento Telha Perf Galvalume / Aco Galv Trapez H=35Mm E=0,65Mm Pint Po 2 Faces  Ø Furo Ate 3,17Mm Area Perfurada Até 40%</v>
          </cell>
          <cell r="E170" t="str">
            <v>m2</v>
          </cell>
          <cell r="F170">
            <v>641.99</v>
          </cell>
          <cell r="G170" t="str">
            <v>196,12</v>
          </cell>
          <cell r="H170">
            <v>125907.0788</v>
          </cell>
          <cell r="I170">
            <v>3.5318837850739516E-3</v>
          </cell>
        </row>
        <row r="171">
          <cell r="A171" t="str">
            <v>07.01.08</v>
          </cell>
          <cell r="B171" t="str">
            <v>08.12.016</v>
          </cell>
          <cell r="C171" t="str">
            <v>FDE-Jul/21</v>
          </cell>
          <cell r="D171" t="str">
            <v>Calha Ou Agua Furtada Em Chapa Galv. N 24 - Corte 0,50M</v>
          </cell>
          <cell r="E171" t="str">
            <v>m</v>
          </cell>
          <cell r="F171">
            <v>234.32</v>
          </cell>
          <cell r="G171" t="str">
            <v>167,43</v>
          </cell>
          <cell r="H171">
            <v>39232.1976</v>
          </cell>
          <cell r="I171">
            <v>1.1005224160300126E-3</v>
          </cell>
        </row>
        <row r="172">
          <cell r="A172" t="str">
            <v>07.01.09</v>
          </cell>
          <cell r="B172" t="str">
            <v>15.03.060</v>
          </cell>
          <cell r="C172" t="str">
            <v>FDE-Jul/21</v>
          </cell>
          <cell r="D172" t="str">
            <v>Face Externa De Calhas/Condutores Com Tinta Sintetica (Esmalte)</v>
          </cell>
          <cell r="E172" t="str">
            <v>m</v>
          </cell>
          <cell r="F172">
            <v>234.32</v>
          </cell>
          <cell r="G172" t="str">
            <v>15,21</v>
          </cell>
          <cell r="H172">
            <v>3564.0072</v>
          </cell>
          <cell r="I172">
            <v>9.9975786584342668E-5</v>
          </cell>
        </row>
        <row r="173">
          <cell r="A173" t="str">
            <v>07.01.10</v>
          </cell>
          <cell r="B173" t="str">
            <v>15.03.061</v>
          </cell>
          <cell r="C173" t="str">
            <v>FDE-Jul/21</v>
          </cell>
          <cell r="D173" t="str">
            <v>Face Interna De Calhas Com Tinta Betuminosa</v>
          </cell>
          <cell r="E173" t="str">
            <v>m</v>
          </cell>
          <cell r="F173">
            <v>234.32</v>
          </cell>
          <cell r="G173" t="str">
            <v>9,65</v>
          </cell>
          <cell r="H173">
            <v>2261.1880000000001</v>
          </cell>
          <cell r="I173">
            <v>6.3429739680401502E-5</v>
          </cell>
        </row>
        <row r="174">
          <cell r="A174" t="str">
            <v>07.01.11</v>
          </cell>
          <cell r="B174" t="str">
            <v>15.03.062</v>
          </cell>
          <cell r="C174" t="str">
            <v>FDE-Jul/21</v>
          </cell>
          <cell r="D174" t="str">
            <v>Face Aparente De Rufos/Rincoes Com Tinta Betuminosa</v>
          </cell>
          <cell r="E174" t="str">
            <v>m</v>
          </cell>
          <cell r="F174">
            <v>568.65</v>
          </cell>
          <cell r="G174" t="str">
            <v>9,65</v>
          </cell>
          <cell r="H174">
            <v>5487.4724999999999</v>
          </cell>
          <cell r="I174">
            <v>1.5393189428670326E-4</v>
          </cell>
        </row>
        <row r="175">
          <cell r="A175" t="str">
            <v>07.01.12</v>
          </cell>
          <cell r="B175" t="str">
            <v>07.04.037</v>
          </cell>
          <cell r="C175" t="str">
            <v>FDE-Jul/21</v>
          </cell>
          <cell r="D175" t="str">
            <v>Cumeeira Aco Galv Pint Po/Coil-Coating Perfil Trapez H=100Mm  E=0,65Mm</v>
          </cell>
          <cell r="E175" t="str">
            <v>m</v>
          </cell>
          <cell r="F175">
            <v>106.75</v>
          </cell>
          <cell r="G175" t="str">
            <v>107,68</v>
          </cell>
          <cell r="H175">
            <v>11494.84</v>
          </cell>
          <cell r="I175">
            <v>3.2244762879860776E-4</v>
          </cell>
        </row>
        <row r="176">
          <cell r="A176" t="str">
            <v>07.02</v>
          </cell>
          <cell r="B176"/>
          <cell r="C176"/>
          <cell r="D176" t="str">
            <v xml:space="preserve">IMPERMEABILIZAÇÃO </v>
          </cell>
          <cell r="E176">
            <v>85458.78</v>
          </cell>
          <cell r="F176"/>
          <cell r="G176"/>
          <cell r="H176"/>
          <cell r="I176">
            <v>2.3972478930565267E-3</v>
          </cell>
        </row>
        <row r="177">
          <cell r="A177" t="str">
            <v>07.02.01</v>
          </cell>
          <cell r="B177" t="str">
            <v>11.02.066</v>
          </cell>
          <cell r="C177" t="str">
            <v>FDE-Jul/21</v>
          </cell>
          <cell r="D177" t="str">
            <v>Regularizacao De Superficie P/ Preparo Imperm 1:3 E=2,5Cm</v>
          </cell>
          <cell r="E177" t="str">
            <v>m2</v>
          </cell>
          <cell r="F177">
            <v>831.8</v>
          </cell>
          <cell r="G177" t="str">
            <v>32,99</v>
          </cell>
          <cell r="H177">
            <v>27441.081999999999</v>
          </cell>
          <cell r="I177">
            <v>7.6976380902806451E-4</v>
          </cell>
        </row>
        <row r="178">
          <cell r="A178" t="str">
            <v>07.02.03</v>
          </cell>
          <cell r="B178">
            <v>98556</v>
          </cell>
          <cell r="C178" t="str">
            <v>Sinapi-Jul/21</v>
          </cell>
          <cell r="D178" t="str">
            <v>IMPERMEABILIZAÇÃO DE SUPERFÍCIE COM ARGAMASSA POLIMÉRICA / MEMBRANA ACRÍLICA, 4 DEMÃOS, REFORÇADA COM VÉU DE POLIÉSTER (MAV). AF_06/2018</v>
          </cell>
          <cell r="E178" t="str">
            <v>m2</v>
          </cell>
          <cell r="F178">
            <v>185</v>
          </cell>
          <cell r="G178">
            <v>47.29</v>
          </cell>
          <cell r="H178">
            <v>8748.65</v>
          </cell>
          <cell r="I178">
            <v>2.4541285026054646E-4</v>
          </cell>
        </row>
        <row r="179">
          <cell r="A179" t="str">
            <v>07.02.04</v>
          </cell>
          <cell r="B179" t="str">
            <v>11.02.006</v>
          </cell>
          <cell r="C179" t="str">
            <v>FDE-Jul/21</v>
          </cell>
          <cell r="D179" t="str">
            <v xml:space="preserve">IMPERMEABILIZAÇAO RESERV.ELEV COM ARGAMASSA POLIMERICA APLICAÇAO 2 DEMÃOS SEMIFLEXIVEL + 4 DEMÃOS FLEXIVEL INCLUS.TELA ESTRUTURANTE
 </v>
          </cell>
          <cell r="E179" t="str">
            <v>m2</v>
          </cell>
          <cell r="F179">
            <v>216</v>
          </cell>
          <cell r="G179">
            <v>54.24</v>
          </cell>
          <cell r="H179">
            <v>11715.84</v>
          </cell>
          <cell r="I179">
            <v>3.2864701269298929E-4</v>
          </cell>
        </row>
        <row r="180">
          <cell r="A180" t="str">
            <v>07.02.05</v>
          </cell>
          <cell r="B180" t="str">
            <v>11.02.067</v>
          </cell>
          <cell r="C180" t="str">
            <v>FDE-Jul/21</v>
          </cell>
          <cell r="D180" t="str">
            <v xml:space="preserve">Argamassa Para Proteçao Mecanica Sobre Superficie Impermeabilizada Traço 1:4  Espessura 3Cm  
 </v>
          </cell>
          <cell r="E180" t="str">
            <v>m2</v>
          </cell>
          <cell r="F180">
            <v>646.79999999999995</v>
          </cell>
          <cell r="G180" t="str">
            <v>34,17</v>
          </cell>
          <cell r="H180">
            <v>22101.155999999999</v>
          </cell>
          <cell r="I180">
            <v>6.1997081698467508E-4</v>
          </cell>
        </row>
        <row r="181">
          <cell r="A181" t="str">
            <v>07.02.06</v>
          </cell>
          <cell r="B181" t="str">
            <v>11.03.007</v>
          </cell>
          <cell r="C181" t="str">
            <v>FDE-Jul/21</v>
          </cell>
          <cell r="D181" t="str">
            <v xml:space="preserve">Impermeabil Reserv.Enterrado Com Argamassa Polimerica Semiflexivel Com Aplicação 4 Demãos 
 </v>
          </cell>
          <cell r="E181" t="str">
            <v>m2</v>
          </cell>
          <cell r="F181">
            <v>646.79999999999995</v>
          </cell>
          <cell r="G181" t="str">
            <v>23,89</v>
          </cell>
          <cell r="H181">
            <v>15452.052</v>
          </cell>
          <cell r="I181">
            <v>4.3345340409025137E-4</v>
          </cell>
        </row>
        <row r="182">
          <cell r="A182">
            <v>8</v>
          </cell>
          <cell r="B182"/>
          <cell r="C182"/>
          <cell r="D182" t="str">
            <v>INSTALAÇÃO HIDRÁULICA</v>
          </cell>
          <cell r="E182">
            <v>1909815.2903999998</v>
          </cell>
          <cell r="F182"/>
          <cell r="G182"/>
          <cell r="H182"/>
          <cell r="I182">
            <v>5.3573204310177827E-2</v>
          </cell>
        </row>
        <row r="183">
          <cell r="A183" t="str">
            <v>08.01</v>
          </cell>
          <cell r="B183"/>
          <cell r="C183"/>
          <cell r="D183" t="str">
            <v>SERVIÇOS EM ABRIGO E REDE DE GÁS</v>
          </cell>
          <cell r="E183">
            <v>26039.07</v>
          </cell>
          <cell r="F183"/>
          <cell r="G183"/>
          <cell r="H183"/>
          <cell r="I183">
            <v>7.3043525422023827E-4</v>
          </cell>
        </row>
        <row r="184">
          <cell r="A184" t="str">
            <v>08.01.01</v>
          </cell>
          <cell r="B184" t="str">
            <v>08.02.003</v>
          </cell>
          <cell r="C184" t="str">
            <v>FDE-Jul/21</v>
          </cell>
          <cell r="D184" t="str">
            <v>Ag-06 Abrigo Para Gas Com 6 Cilindros De 45 Kg</v>
          </cell>
          <cell r="E184" t="str">
            <v>un</v>
          </cell>
          <cell r="F184">
            <v>1</v>
          </cell>
          <cell r="G184" t="str">
            <v>18508,05</v>
          </cell>
          <cell r="H184">
            <v>18508.05</v>
          </cell>
          <cell r="I184">
            <v>5.1917876509686718E-4</v>
          </cell>
        </row>
        <row r="185">
          <cell r="A185" t="str">
            <v>08.01.02</v>
          </cell>
          <cell r="B185" t="str">
            <v>08.02.016</v>
          </cell>
          <cell r="C185" t="str">
            <v>FDE-Jul/21</v>
          </cell>
          <cell r="D185" t="str">
            <v>Protecao Anticorrosiva Para Ramais Sob A Terra</v>
          </cell>
          <cell r="E185" t="str">
            <v>m</v>
          </cell>
          <cell r="F185">
            <v>20</v>
          </cell>
          <cell r="G185" t="str">
            <v>27,95</v>
          </cell>
          <cell r="H185">
            <v>559</v>
          </cell>
          <cell r="I185">
            <v>1.5680794556376753E-5</v>
          </cell>
        </row>
        <row r="186">
          <cell r="A186" t="str">
            <v>08.01.03</v>
          </cell>
          <cell r="B186" t="str">
            <v>08.02.017</v>
          </cell>
          <cell r="C186" t="str">
            <v>FDE-Jul/21</v>
          </cell>
          <cell r="D186" t="str">
            <v>Protecao Mecanica Para Ramais Sob Aterra</v>
          </cell>
          <cell r="E186" t="str">
            <v>m</v>
          </cell>
          <cell r="F186">
            <v>20</v>
          </cell>
          <cell r="G186" t="str">
            <v>11,35</v>
          </cell>
          <cell r="H186">
            <v>227</v>
          </cell>
          <cell r="I186">
            <v>6.3676929593873393E-6</v>
          </cell>
        </row>
        <row r="187">
          <cell r="A187" t="str">
            <v>08.01.04</v>
          </cell>
          <cell r="B187" t="str">
            <v>08.02.061</v>
          </cell>
          <cell r="C187" t="str">
            <v>FDE-Jul/21</v>
          </cell>
          <cell r="D187" t="str">
            <v>Tubo De Cobre P/ Gas Classe A S/Cost Dn=3/4 (22) Solda Foscoper</v>
          </cell>
          <cell r="E187" t="str">
            <v>m</v>
          </cell>
          <cell r="F187">
            <v>20</v>
          </cell>
          <cell r="G187" t="str">
            <v>182,66</v>
          </cell>
          <cell r="H187">
            <v>3653.2</v>
          </cell>
          <cell r="I187">
            <v>1.024777793798847E-4</v>
          </cell>
        </row>
        <row r="188">
          <cell r="A188" t="str">
            <v>08.01.05</v>
          </cell>
          <cell r="B188" t="str">
            <v>08.02.021</v>
          </cell>
          <cell r="C188" t="str">
            <v>FDE-Jul/21</v>
          </cell>
          <cell r="D188" t="str">
            <v>Vg-01 Valvula E Regulador De Pressao De Gas</v>
          </cell>
          <cell r="E188" t="str">
            <v>un</v>
          </cell>
          <cell r="F188">
            <v>2</v>
          </cell>
          <cell r="G188" t="str">
            <v>731,14</v>
          </cell>
          <cell r="H188">
            <v>1462.28</v>
          </cell>
          <cell r="I188">
            <v>4.1019163262788191E-5</v>
          </cell>
        </row>
        <row r="189">
          <cell r="A189" t="str">
            <v>08.01.07</v>
          </cell>
          <cell r="B189" t="str">
            <v>08.80.040</v>
          </cell>
          <cell r="C189" t="str">
            <v>FDE-Jul/21</v>
          </cell>
          <cell r="D189" t="str">
            <v>Laudo Com Teste De Estanqueidade Em Instal.De  Redes De Distrib.De Gás Combust.Nbr 15526/07</v>
          </cell>
          <cell r="E189" t="str">
            <v>un</v>
          </cell>
          <cell r="F189">
            <v>1</v>
          </cell>
          <cell r="G189" t="str">
            <v>1629,54</v>
          </cell>
          <cell r="H189">
            <v>1629.54</v>
          </cell>
          <cell r="I189">
            <v>4.5711058964934121E-5</v>
          </cell>
        </row>
        <row r="190">
          <cell r="A190" t="str">
            <v>08.02</v>
          </cell>
          <cell r="B190"/>
          <cell r="C190"/>
          <cell r="D190" t="str">
            <v>SERVIÇOS EM REDE DE ÁGUA FRIA</v>
          </cell>
          <cell r="E190">
            <v>191552.66</v>
          </cell>
          <cell r="F190"/>
          <cell r="G190"/>
          <cell r="H190"/>
          <cell r="I190">
            <v>5.3733415173300306E-3</v>
          </cell>
        </row>
        <row r="191">
          <cell r="A191" t="str">
            <v>08.02.01</v>
          </cell>
          <cell r="B191" t="str">
            <v>08.01.005</v>
          </cell>
          <cell r="C191" t="str">
            <v>FDE-Jul/21</v>
          </cell>
          <cell r="D191" t="str">
            <v>Ac-08 Abrigo E Cavalete De 2" Completo 245X110X40Cm</v>
          </cell>
          <cell r="E191" t="str">
            <v>un</v>
          </cell>
          <cell r="F191">
            <v>1</v>
          </cell>
          <cell r="G191" t="str">
            <v>7936,67</v>
          </cell>
          <cell r="H191">
            <v>7936.67</v>
          </cell>
          <cell r="I191">
            <v>2.2263558449330713E-4</v>
          </cell>
        </row>
        <row r="192">
          <cell r="A192" t="str">
            <v>08.02.02</v>
          </cell>
          <cell r="B192" t="str">
            <v>08.03.016</v>
          </cell>
          <cell r="C192" t="str">
            <v>FDE-Jul/21</v>
          </cell>
          <cell r="D192" t="str">
            <v>Tubo Pvc Rígido Junta Soldável De 25 Incl Conexões</v>
          </cell>
          <cell r="E192" t="str">
            <v>m</v>
          </cell>
          <cell r="F192">
            <v>703</v>
          </cell>
          <cell r="G192" t="str">
            <v>27,27</v>
          </cell>
          <cell r="H192">
            <v>19170.810000000001</v>
          </cell>
          <cell r="I192">
            <v>5.3777018441741149E-4</v>
          </cell>
        </row>
        <row r="193">
          <cell r="A193" t="str">
            <v>08.02.03</v>
          </cell>
          <cell r="B193" t="str">
            <v>08.03.017</v>
          </cell>
          <cell r="C193" t="str">
            <v>FDE-Jul/21</v>
          </cell>
          <cell r="D193" t="str">
            <v>Tubo Pvc Rígido Junta Soldável De 32 Incl Conexões</v>
          </cell>
          <cell r="E193" t="str">
            <v>m</v>
          </cell>
          <cell r="F193">
            <v>427</v>
          </cell>
          <cell r="G193" t="str">
            <v>39,24</v>
          </cell>
          <cell r="H193">
            <v>16755.48</v>
          </cell>
          <cell r="I193">
            <v>4.7001652875398842E-4</v>
          </cell>
        </row>
        <row r="194">
          <cell r="A194" t="str">
            <v>08.02.04</v>
          </cell>
          <cell r="B194" t="str">
            <v>08.03.018</v>
          </cell>
          <cell r="C194" t="str">
            <v>FDE-Jul/21</v>
          </cell>
          <cell r="D194" t="str">
            <v>Tubo Pvc Rígido Junta Soldável De 40 Incl Conexões</v>
          </cell>
          <cell r="E194" t="str">
            <v>m</v>
          </cell>
          <cell r="F194">
            <v>155</v>
          </cell>
          <cell r="G194" t="str">
            <v>52,35</v>
          </cell>
          <cell r="H194">
            <v>8114.25</v>
          </cell>
          <cell r="I194">
            <v>2.2761697178726308E-4</v>
          </cell>
        </row>
        <row r="195">
          <cell r="A195" t="str">
            <v>08.02.05</v>
          </cell>
          <cell r="B195" t="str">
            <v>08.03.019</v>
          </cell>
          <cell r="C195" t="str">
            <v>FDE-Jul/21</v>
          </cell>
          <cell r="D195" t="str">
            <v>Tubo Pvc Rígido Junta Soldável De 50 Incl Conexões</v>
          </cell>
          <cell r="E195" t="str">
            <v>m</v>
          </cell>
          <cell r="F195">
            <v>261</v>
          </cell>
          <cell r="G195" t="str">
            <v>57,00</v>
          </cell>
          <cell r="H195">
            <v>14877</v>
          </cell>
          <cell r="I195">
            <v>4.1732232668196232E-4</v>
          </cell>
        </row>
        <row r="196">
          <cell r="A196" t="str">
            <v>08.02.06</v>
          </cell>
          <cell r="B196" t="str">
            <v>08.03.020</v>
          </cell>
          <cell r="C196" t="str">
            <v>FDE-Jul/21</v>
          </cell>
          <cell r="D196" t="str">
            <v>Tubo Pvc Rígido Junta Soldável De 60 Incl Conexões</v>
          </cell>
          <cell r="E196" t="str">
            <v>m</v>
          </cell>
          <cell r="F196">
            <v>51</v>
          </cell>
          <cell r="G196" t="str">
            <v>82,46</v>
          </cell>
          <cell r="H196">
            <v>4205.46</v>
          </cell>
          <cell r="I196">
            <v>1.1796950675323824E-4</v>
          </cell>
        </row>
        <row r="197">
          <cell r="A197" t="str">
            <v>08.02.07</v>
          </cell>
          <cell r="B197" t="str">
            <v>08.03.022</v>
          </cell>
          <cell r="C197" t="str">
            <v>FDE-Jul/21</v>
          </cell>
          <cell r="D197" t="str">
            <v>Tubo Pvc Rígido Junta Soldável De 85 Incl Conexões</v>
          </cell>
          <cell r="E197" t="str">
            <v>m</v>
          </cell>
          <cell r="F197">
            <v>42</v>
          </cell>
          <cell r="G197" t="str">
            <v>139,33</v>
          </cell>
          <cell r="H197">
            <v>5851.8600000000006</v>
          </cell>
          <cell r="I197">
            <v>1.6415351419083878E-4</v>
          </cell>
        </row>
        <row r="198">
          <cell r="A198" t="str">
            <v>08.02.08</v>
          </cell>
          <cell r="B198" t="str">
            <v>08.03.023</v>
          </cell>
          <cell r="C198" t="str">
            <v>FDE-Jul/21</v>
          </cell>
          <cell r="D198" t="str">
            <v>Tubo Pvc Rígido Junta Soldável De 110 Incl Conexões</v>
          </cell>
          <cell r="E198" t="str">
            <v>m</v>
          </cell>
          <cell r="F198">
            <v>121</v>
          </cell>
          <cell r="G198" t="str">
            <v>208,11</v>
          </cell>
          <cell r="H198">
            <v>25181.31</v>
          </cell>
          <cell r="I198">
            <v>7.0637379028700451E-4</v>
          </cell>
        </row>
        <row r="199">
          <cell r="A199" t="str">
            <v>08.02.09</v>
          </cell>
          <cell r="B199" t="str">
            <v>08.04.004</v>
          </cell>
          <cell r="C199" t="str">
            <v>FDE-Jul/21</v>
          </cell>
          <cell r="D199" t="str">
            <v>Registro De Gaveta Bruto Dn 32Mm (1 1/4")</v>
          </cell>
          <cell r="E199" t="str">
            <v>un</v>
          </cell>
          <cell r="F199">
            <v>16</v>
          </cell>
          <cell r="G199" t="str">
            <v>118,88</v>
          </cell>
          <cell r="H199">
            <v>1902.08</v>
          </cell>
          <cell r="I199">
            <v>5.3356217727715728E-5</v>
          </cell>
        </row>
        <row r="200">
          <cell r="A200" t="str">
            <v>08.02.10</v>
          </cell>
          <cell r="B200" t="str">
            <v>08.04.006</v>
          </cell>
          <cell r="C200" t="str">
            <v>FDE-Jul/21</v>
          </cell>
          <cell r="D200" t="str">
            <v>Registro De Gaveta Bruto Dn 50Mm (2")</v>
          </cell>
          <cell r="E200" t="str">
            <v>un</v>
          </cell>
          <cell r="F200">
            <v>78</v>
          </cell>
          <cell r="G200" t="str">
            <v>182,90</v>
          </cell>
          <cell r="H200">
            <v>14266.2</v>
          </cell>
          <cell r="I200">
            <v>4.0018846386436857E-4</v>
          </cell>
        </row>
        <row r="201">
          <cell r="A201" t="str">
            <v>08.02.11</v>
          </cell>
          <cell r="B201" t="str">
            <v>08.04.009</v>
          </cell>
          <cell r="C201" t="str">
            <v>FDE-Jul/21</v>
          </cell>
          <cell r="D201" t="str">
            <v>Registro De Gaveta Bruto Dn 100Mm (4")</v>
          </cell>
          <cell r="E201" t="str">
            <v>un</v>
          </cell>
          <cell r="F201">
            <v>8</v>
          </cell>
          <cell r="G201" t="str">
            <v>930,75</v>
          </cell>
          <cell r="H201">
            <v>7446</v>
          </cell>
          <cell r="I201">
            <v>2.0887154967223846E-4</v>
          </cell>
        </row>
        <row r="202">
          <cell r="A202" t="str">
            <v>08.02.12</v>
          </cell>
          <cell r="B202" t="str">
            <v>08.04.022</v>
          </cell>
          <cell r="C202" t="str">
            <v>FDE-Jul/21</v>
          </cell>
          <cell r="D202" t="str">
            <v>Registro De Gaveta Com Canopla Cromada Dn 20Mm (3/4")</v>
          </cell>
          <cell r="E202" t="str">
            <v>un</v>
          </cell>
          <cell r="F202">
            <v>29</v>
          </cell>
          <cell r="G202" t="str">
            <v>124,07</v>
          </cell>
          <cell r="H202">
            <v>3598.0299999999997</v>
          </cell>
          <cell r="I202">
            <v>1.0093017752715607E-4</v>
          </cell>
        </row>
        <row r="203">
          <cell r="A203" t="str">
            <v>08.02.13</v>
          </cell>
          <cell r="B203" t="str">
            <v>08.04.023</v>
          </cell>
          <cell r="C203" t="str">
            <v>FDE-Jul/21</v>
          </cell>
          <cell r="D203" t="str">
            <v>Registro De Gaveta Com Canopla Cromada Dn 25Mm (1")</v>
          </cell>
          <cell r="E203" t="str">
            <v>un</v>
          </cell>
          <cell r="F203">
            <v>47</v>
          </cell>
          <cell r="G203" t="str">
            <v>148,71</v>
          </cell>
          <cell r="H203">
            <v>6989.3700000000008</v>
          </cell>
          <cell r="I203">
            <v>1.9606238827996959E-4</v>
          </cell>
        </row>
        <row r="204">
          <cell r="A204" t="str">
            <v>08.02.14</v>
          </cell>
          <cell r="B204" t="str">
            <v>08.04.032</v>
          </cell>
          <cell r="C204" t="str">
            <v>FDE-Jul/21</v>
          </cell>
          <cell r="D204" t="str">
            <v>Registro De Pressao C/ Canopla Cromada Dn 20Mm (3/4")</v>
          </cell>
          <cell r="E204" t="str">
            <v>un</v>
          </cell>
          <cell r="F204">
            <v>3</v>
          </cell>
          <cell r="G204" t="str">
            <v>118,84</v>
          </cell>
          <cell r="H204">
            <v>356.52</v>
          </cell>
          <cell r="I204">
            <v>1.0000924642646582E-5</v>
          </cell>
        </row>
        <row r="205">
          <cell r="A205" t="str">
            <v>08.02.15</v>
          </cell>
          <cell r="B205" t="str">
            <v>08.04.044</v>
          </cell>
          <cell r="C205" t="str">
            <v>FDE-Jul/21</v>
          </cell>
          <cell r="D205" t="str">
            <v>Valvula De Descarga C/ Reg Incorp Dn=40Mm(1 1/2) Acab Antivandalismo</v>
          </cell>
          <cell r="E205" t="str">
            <v>un</v>
          </cell>
          <cell r="F205">
            <v>67</v>
          </cell>
          <cell r="G205" t="str">
            <v>586,52</v>
          </cell>
          <cell r="H205">
            <v>39296.839999999997</v>
          </cell>
          <cell r="I205">
            <v>1.1023357330139682E-3</v>
          </cell>
        </row>
        <row r="206">
          <cell r="A206" t="str">
            <v>08.02.16</v>
          </cell>
          <cell r="B206" t="str">
            <v>08.08.076</v>
          </cell>
          <cell r="C206" t="str">
            <v>FDE-Jul/21</v>
          </cell>
          <cell r="D206" t="str">
            <v>Conj Motor-Bomba (Centrifuga) 4 Hp (31200 L/H - 20 Mca)</v>
          </cell>
          <cell r="E206" t="str">
            <v>un</v>
          </cell>
          <cell r="F206">
            <v>2</v>
          </cell>
          <cell r="G206" t="str">
            <v>3673,09</v>
          </cell>
          <cell r="H206">
            <v>7346.18</v>
          </cell>
          <cell r="I206">
            <v>2.0607144786075811E-4</v>
          </cell>
        </row>
        <row r="207">
          <cell r="A207" t="str">
            <v>08.02.17</v>
          </cell>
          <cell r="B207" t="str">
            <v>08.14.017</v>
          </cell>
          <cell r="C207" t="str">
            <v>FDE-Jul/21</v>
          </cell>
          <cell r="D207" t="str">
            <v>Valvula De Retencao Horizontal De Bronze De 1.1/4"</v>
          </cell>
          <cell r="E207" t="str">
            <v>un</v>
          </cell>
          <cell r="F207">
            <v>2</v>
          </cell>
          <cell r="G207" t="str">
            <v>191,49</v>
          </cell>
          <cell r="H207">
            <v>382.98</v>
          </cell>
          <cell r="I207">
            <v>1.0743167619322306E-5</v>
          </cell>
        </row>
        <row r="208">
          <cell r="A208" t="str">
            <v>08.02.18</v>
          </cell>
          <cell r="B208" t="str">
            <v>08.14.037</v>
          </cell>
          <cell r="C208" t="str">
            <v>FDE-Jul/21</v>
          </cell>
          <cell r="D208" t="str">
            <v>Valvula De Retencao De Pe Com Crivo De Bronze De 1.1/2"</v>
          </cell>
          <cell r="E208" t="str">
            <v>un</v>
          </cell>
          <cell r="F208">
            <v>2</v>
          </cell>
          <cell r="G208" t="str">
            <v>158,63</v>
          </cell>
          <cell r="H208">
            <v>317.26</v>
          </cell>
          <cell r="I208">
            <v>8.8996223272917508E-6</v>
          </cell>
        </row>
        <row r="209">
          <cell r="A209" t="str">
            <v>08.02.19</v>
          </cell>
          <cell r="B209" t="str">
            <v>08.14.046</v>
          </cell>
          <cell r="C209" t="str">
            <v>FDE-Jul/21</v>
          </cell>
          <cell r="D209" t="str">
            <v>Torneira De Boia Em Latao (Boia Plast) Dn 25Mm (1")</v>
          </cell>
          <cell r="E209" t="str">
            <v>un</v>
          </cell>
          <cell r="F209">
            <v>2</v>
          </cell>
          <cell r="G209" t="str">
            <v>134,97</v>
          </cell>
          <cell r="H209">
            <v>269.94</v>
          </cell>
          <cell r="I209">
            <v>7.572224834612416E-6</v>
          </cell>
        </row>
        <row r="210">
          <cell r="A210" t="str">
            <v>08.02.20</v>
          </cell>
          <cell r="B210" t="str">
            <v>08.14.049</v>
          </cell>
          <cell r="C210" t="str">
            <v>FDE-Jul/21</v>
          </cell>
          <cell r="D210" t="str">
            <v>Torneira De Boia Em Latao (Boia Plast) Dn50Mm (2")</v>
          </cell>
          <cell r="E210" t="str">
            <v>un</v>
          </cell>
          <cell r="F210">
            <v>2</v>
          </cell>
          <cell r="G210" t="str">
            <v>381,04</v>
          </cell>
          <cell r="H210">
            <v>762.08</v>
          </cell>
          <cell r="I210">
            <v>2.1377495376607507E-5</v>
          </cell>
        </row>
        <row r="211">
          <cell r="A211" t="str">
            <v>08.02.21</v>
          </cell>
          <cell r="B211" t="str">
            <v>08.17.056</v>
          </cell>
          <cell r="C211" t="str">
            <v>FDE-Jul/21</v>
          </cell>
          <cell r="D211" t="str">
            <v>Filtro Pressao Cuno (Aqualar)C/Elem Filtrante Carvao E Cel 360/L/H</v>
          </cell>
          <cell r="E211" t="str">
            <v>un</v>
          </cell>
          <cell r="F211">
            <v>2</v>
          </cell>
          <cell r="G211" t="str">
            <v>613,93</v>
          </cell>
          <cell r="H211">
            <v>1227.8599999999999</v>
          </cell>
          <cell r="I211">
            <v>3.4443328093010302E-5</v>
          </cell>
        </row>
        <row r="212">
          <cell r="A212" t="str">
            <v>08.02.22</v>
          </cell>
          <cell r="B212" t="str">
            <v>08.17.081</v>
          </cell>
          <cell r="C212" t="str">
            <v>FDE-Jul/21</v>
          </cell>
          <cell r="D212" t="str">
            <v>Tj-03 Torneira De Jardim</v>
          </cell>
          <cell r="E212" t="str">
            <v>un</v>
          </cell>
          <cell r="F212">
            <v>11</v>
          </cell>
          <cell r="G212" t="str">
            <v>481,68</v>
          </cell>
          <cell r="H212">
            <v>5298.4800000000005</v>
          </cell>
          <cell r="I212">
            <v>1.486303691253508E-4</v>
          </cell>
        </row>
        <row r="213">
          <cell r="A213" t="str">
            <v>08.03</v>
          </cell>
          <cell r="B213"/>
          <cell r="C213"/>
          <cell r="D213" t="str">
            <v>SERVIÇOS EM REDE DE INCÊNDIO</v>
          </cell>
          <cell r="E213">
            <v>329098.77999999997</v>
          </cell>
          <cell r="F213"/>
          <cell r="G213"/>
          <cell r="H213"/>
          <cell r="I213">
            <v>9.2317179927267085E-3</v>
          </cell>
        </row>
        <row r="214">
          <cell r="A214" t="str">
            <v>08.03.01</v>
          </cell>
          <cell r="B214" t="str">
            <v>08.07.002</v>
          </cell>
          <cell r="C214" t="str">
            <v>FDE-Jul/21</v>
          </cell>
          <cell r="D214" t="str">
            <v>Tubo Aco Galvaniz Nbr5580-Cl Media, Dn65Mm (2 1/2")- Incl Conexoes</v>
          </cell>
          <cell r="E214" t="str">
            <v>m</v>
          </cell>
          <cell r="F214">
            <v>571</v>
          </cell>
          <cell r="G214" t="str">
            <v>340,36</v>
          </cell>
          <cell r="H214">
            <v>194345.56</v>
          </cell>
          <cell r="I214">
            <v>5.4516865819391616E-3</v>
          </cell>
        </row>
        <row r="215">
          <cell r="A215" t="str">
            <v>08.03.02</v>
          </cell>
          <cell r="B215" t="str">
            <v>08.07.003</v>
          </cell>
          <cell r="C215" t="str">
            <v>FDE-Jul/21</v>
          </cell>
          <cell r="D215" t="str">
            <v>Tubo Aco Galvaniz Nbr5580-Cl Media, Dn80Mm (3")-Incl Conexoes</v>
          </cell>
          <cell r="E215" t="str">
            <v>m</v>
          </cell>
          <cell r="F215">
            <v>31</v>
          </cell>
          <cell r="G215" t="str">
            <v>385,28</v>
          </cell>
          <cell r="H215">
            <v>11943.679999999998</v>
          </cell>
          <cell r="I215">
            <v>3.3503826892147739E-4</v>
          </cell>
        </row>
        <row r="216">
          <cell r="A216" t="str">
            <v>08.03.03</v>
          </cell>
          <cell r="B216" t="str">
            <v>08.08.002</v>
          </cell>
          <cell r="C216" t="str">
            <v>FDE-Jul/21</v>
          </cell>
          <cell r="D216" t="str">
            <v>Registro De Gaveta Bruto Dn 65Mm (2 1/2")</v>
          </cell>
          <cell r="E216" t="str">
            <v>un</v>
          </cell>
          <cell r="F216">
            <v>6</v>
          </cell>
          <cell r="G216" t="str">
            <v>353,03</v>
          </cell>
          <cell r="H216">
            <v>2118.1799999999998</v>
          </cell>
          <cell r="I216">
            <v>5.9418149219009137E-5</v>
          </cell>
        </row>
        <row r="217">
          <cell r="A217" t="str">
            <v>08.03.04</v>
          </cell>
          <cell r="B217" t="str">
            <v>08.08.003</v>
          </cell>
          <cell r="C217" t="str">
            <v>FDE-Jul/21</v>
          </cell>
          <cell r="D217" t="str">
            <v>Registro De Gaveta Bruto Dn 80Mm (3")</v>
          </cell>
          <cell r="E217" t="str">
            <v>un</v>
          </cell>
          <cell r="F217">
            <v>8</v>
          </cell>
          <cell r="G217" t="str">
            <v>581,82</v>
          </cell>
          <cell r="H217">
            <v>4654.5600000000004</v>
          </cell>
          <cell r="I217">
            <v>1.3056744026892483E-4</v>
          </cell>
        </row>
        <row r="218">
          <cell r="A218" t="str">
            <v>08.03.05</v>
          </cell>
          <cell r="B218" t="str">
            <v>08.08.010</v>
          </cell>
          <cell r="C218" t="str">
            <v>FDE-Jul/21</v>
          </cell>
          <cell r="D218" t="str">
            <v>Registro Globo Angular Amarelo 2 1/2"</v>
          </cell>
          <cell r="E218" t="str">
            <v>un</v>
          </cell>
          <cell r="F218">
            <v>26</v>
          </cell>
          <cell r="G218" t="str">
            <v>273,02</v>
          </cell>
          <cell r="H218">
            <v>7098.5199999999995</v>
          </cell>
          <cell r="I218">
            <v>1.9912421068753397E-4</v>
          </cell>
        </row>
        <row r="219">
          <cell r="A219" t="str">
            <v>08.03.06</v>
          </cell>
          <cell r="B219" t="str">
            <v>08.08.012</v>
          </cell>
          <cell r="C219" t="str">
            <v>FDE-Jul/21</v>
          </cell>
          <cell r="D219" t="str">
            <v>Registro De Recalque No Passeio (Rr-01)</v>
          </cell>
          <cell r="E219" t="str">
            <v>un</v>
          </cell>
          <cell r="F219">
            <v>3</v>
          </cell>
          <cell r="G219" t="str">
            <v>871,31</v>
          </cell>
          <cell r="H219">
            <v>2613.9299999999998</v>
          </cell>
          <cell r="I219">
            <v>7.3324685715116068E-5</v>
          </cell>
        </row>
        <row r="220">
          <cell r="A220" t="str">
            <v>08.03.07</v>
          </cell>
          <cell r="B220" t="str">
            <v>08.08.015</v>
          </cell>
          <cell r="C220" t="str">
            <v>FDE-Jul/21</v>
          </cell>
          <cell r="D220" t="str">
            <v>Valvula De Retencao Vert.Bronze Tipo Leve De 2 1/2"</v>
          </cell>
          <cell r="E220" t="str">
            <v>un</v>
          </cell>
          <cell r="F220">
            <v>3</v>
          </cell>
          <cell r="G220" t="str">
            <v>361,14</v>
          </cell>
          <cell r="H220">
            <v>1083.42</v>
          </cell>
          <cell r="I220">
            <v>3.0391567868103222E-5</v>
          </cell>
        </row>
        <row r="221">
          <cell r="A221" t="str">
            <v>08.03.08</v>
          </cell>
          <cell r="B221" t="str">
            <v>08.08.016</v>
          </cell>
          <cell r="C221" t="str">
            <v>FDE-Jul/21</v>
          </cell>
          <cell r="D221" t="str">
            <v>Valvula De Retencao Vert.Bronze Tipo Leve De 3"</v>
          </cell>
          <cell r="E221" t="str">
            <v>un</v>
          </cell>
          <cell r="F221">
            <v>3</v>
          </cell>
          <cell r="G221" t="str">
            <v>517,08</v>
          </cell>
          <cell r="H221">
            <v>1551.2400000000002</v>
          </cell>
          <cell r="I221">
            <v>4.3514625666608011E-5</v>
          </cell>
        </row>
        <row r="222">
          <cell r="A222" t="str">
            <v>08.03.09</v>
          </cell>
          <cell r="B222" t="str">
            <v>08.08.028</v>
          </cell>
          <cell r="C222" t="str">
            <v>FDE-Jul/21</v>
          </cell>
          <cell r="D222" t="str">
            <v>Ah-04 Abrigo Para Hidrante Com Mangueira 1 1/2"  E Esguicho Regulavel</v>
          </cell>
          <cell r="E222" t="str">
            <v>un</v>
          </cell>
          <cell r="F222">
            <v>24</v>
          </cell>
          <cell r="G222" t="str">
            <v>1859,04</v>
          </cell>
          <cell r="H222">
            <v>44616.959999999999</v>
          </cell>
          <cell r="I222">
            <v>1.2515731368337734E-3</v>
          </cell>
        </row>
        <row r="223">
          <cell r="A223" t="str">
            <v>08.03.10</v>
          </cell>
          <cell r="B223" t="str">
            <v>08.08.035</v>
          </cell>
          <cell r="C223" t="str">
            <v>FDE-Jul/21</v>
          </cell>
          <cell r="D223" t="str">
            <v>Esguicho De Latao C/Engate Rapido Orificio De 1/2"</v>
          </cell>
          <cell r="E223" t="str">
            <v>un</v>
          </cell>
          <cell r="F223">
            <v>24</v>
          </cell>
          <cell r="G223" t="str">
            <v>84,22</v>
          </cell>
          <cell r="H223">
            <v>2021.28</v>
          </cell>
          <cell r="I223">
            <v>5.6699957819164938E-5</v>
          </cell>
        </row>
        <row r="224">
          <cell r="A224" t="str">
            <v>08.03.11</v>
          </cell>
          <cell r="B224" t="str">
            <v>08.08.041</v>
          </cell>
          <cell r="C224" t="str">
            <v>FDE-Jul/21</v>
          </cell>
          <cell r="D224" t="str">
            <v>Valvula Retencao Horiz Bronze De 2 1/2"</v>
          </cell>
          <cell r="E224" t="str">
            <v>un</v>
          </cell>
          <cell r="F224">
            <v>3</v>
          </cell>
          <cell r="G224" t="str">
            <v>456,56</v>
          </cell>
          <cell r="H224">
            <v>1369.68</v>
          </cell>
          <cell r="I224">
            <v>3.8421593359531502E-5</v>
          </cell>
        </row>
        <row r="225">
          <cell r="A225" t="str">
            <v>08.03.12</v>
          </cell>
          <cell r="B225" t="str">
            <v>08.08.044</v>
          </cell>
          <cell r="C225" t="str">
            <v>FDE-Jul/21</v>
          </cell>
          <cell r="D225" t="str">
            <v>Extintores Manuais De Co2 Capacidade 4Kg</v>
          </cell>
          <cell r="E225" t="str">
            <v>un</v>
          </cell>
          <cell r="F225">
            <v>31</v>
          </cell>
          <cell r="G225" t="str">
            <v>423,66</v>
          </cell>
          <cell r="H225">
            <v>13133.460000000001</v>
          </cell>
          <cell r="I225">
            <v>3.6841339548191739E-4</v>
          </cell>
        </row>
        <row r="226">
          <cell r="A226" t="str">
            <v>08.03.13</v>
          </cell>
          <cell r="B226" t="str">
            <v>08.08.045</v>
          </cell>
          <cell r="C226" t="str">
            <v>FDE-Jul/21</v>
          </cell>
          <cell r="D226" t="str">
            <v>Extintores Manuais De Co2 Com Capacidade De 6 Kg</v>
          </cell>
          <cell r="E226" t="str">
            <v>un</v>
          </cell>
          <cell r="F226">
            <v>6</v>
          </cell>
          <cell r="G226" t="str">
            <v>572,29</v>
          </cell>
          <cell r="H226">
            <v>3433.74</v>
          </cell>
          <cell r="I226">
            <v>9.6321594812188031E-5</v>
          </cell>
        </row>
        <row r="227">
          <cell r="A227" t="str">
            <v>08.03.14</v>
          </cell>
          <cell r="B227" t="str">
            <v>08.08.050</v>
          </cell>
          <cell r="C227" t="str">
            <v>FDE-Jul/21</v>
          </cell>
          <cell r="D227" t="str">
            <v>Extintores Manuais De Agua Pressurizada Cap De 10 L</v>
          </cell>
          <cell r="E227" t="str">
            <v>un</v>
          </cell>
          <cell r="F227">
            <v>31</v>
          </cell>
          <cell r="G227" t="str">
            <v>187,83</v>
          </cell>
          <cell r="H227">
            <v>5822.7300000000005</v>
          </cell>
          <cell r="I227">
            <v>1.6333637368023545E-4</v>
          </cell>
        </row>
        <row r="228">
          <cell r="A228" t="str">
            <v>08.03.15</v>
          </cell>
          <cell r="B228" t="str">
            <v>08.08.077</v>
          </cell>
          <cell r="C228" t="str">
            <v>FDE-Jul/21</v>
          </cell>
          <cell r="D228" t="str">
            <v>Conj Motor-Bomba (Centrifuga) 5 Hp (31200 L/H -20 Mca)</v>
          </cell>
          <cell r="E228" t="str">
            <v>un</v>
          </cell>
          <cell r="F228">
            <v>3</v>
          </cell>
          <cell r="G228" t="str">
            <v>4387,65</v>
          </cell>
          <cell r="H228">
            <v>13162.949999999999</v>
          </cell>
          <cell r="I228">
            <v>3.6924063453642103E-4</v>
          </cell>
        </row>
        <row r="229">
          <cell r="A229" t="str">
            <v>08.03.16</v>
          </cell>
          <cell r="B229" t="str">
            <v>08.08.090</v>
          </cell>
          <cell r="C229" t="str">
            <v>FDE-Jul/21</v>
          </cell>
          <cell r="D229" t="str">
            <v>Treinamento Básico Para Brigada De Incêndio Incluso Equipamentos (Po Participante)</v>
          </cell>
          <cell r="E229" t="str">
            <v>un</v>
          </cell>
          <cell r="F229">
            <v>66</v>
          </cell>
          <cell r="G229" t="str">
            <v>227,67</v>
          </cell>
          <cell r="H229">
            <v>15026.22</v>
          </cell>
          <cell r="I229">
            <v>4.2150817312865737E-4</v>
          </cell>
        </row>
        <row r="230">
          <cell r="A230" t="str">
            <v>08.03.17</v>
          </cell>
          <cell r="B230" t="str">
            <v>09.08.055</v>
          </cell>
          <cell r="C230" t="str">
            <v>FDE-Jul/21</v>
          </cell>
          <cell r="D230" t="str">
            <v>Botoeira Para Acionamento Da Bomba De Incendio</v>
          </cell>
          <cell r="E230" t="str">
            <v>un</v>
          </cell>
          <cell r="F230">
            <v>1</v>
          </cell>
          <cell r="G230" t="str">
            <v>464,67</v>
          </cell>
          <cell r="H230">
            <v>464.67</v>
          </cell>
          <cell r="I230">
            <v>1.3034695539376719E-5</v>
          </cell>
        </row>
        <row r="231">
          <cell r="A231" t="str">
            <v>08.03.18</v>
          </cell>
          <cell r="B231" t="str">
            <v>16.18.072</v>
          </cell>
          <cell r="C231" t="str">
            <v>FDE-Jul/21</v>
          </cell>
          <cell r="D231" t="str">
            <v>Si-03 Placa De Sinalização De Ambiente 200X200Mm (Parede Interna)</v>
          </cell>
          <cell r="E231" t="str">
            <v>un</v>
          </cell>
          <cell r="F231">
            <v>60</v>
          </cell>
          <cell r="G231" t="str">
            <v>77,30</v>
          </cell>
          <cell r="H231">
            <v>4638</v>
          </cell>
          <cell r="I231">
            <v>1.3010290724950872E-4</v>
          </cell>
        </row>
        <row r="232">
          <cell r="A232" t="str">
            <v>08.04</v>
          </cell>
          <cell r="B232"/>
          <cell r="C232"/>
          <cell r="D232" t="str">
            <v>SERVIÇOS DE REDE DE ESGOTO</v>
          </cell>
          <cell r="E232">
            <v>72809.22</v>
          </cell>
          <cell r="F232"/>
          <cell r="G232"/>
          <cell r="H232"/>
          <cell r="I232">
            <v>2.0424086236673299E-3</v>
          </cell>
        </row>
        <row r="233">
          <cell r="A233" t="str">
            <v>08.04.01</v>
          </cell>
          <cell r="B233" t="str">
            <v>08.09.015</v>
          </cell>
          <cell r="C233" t="str">
            <v>FDE-Jul/21</v>
          </cell>
          <cell r="D233" t="str">
            <v>Tubo Pvc Normal "Sn" Junta Soldável/Elástica Dn 40 Incl Conexões</v>
          </cell>
          <cell r="E233" t="str">
            <v>m</v>
          </cell>
          <cell r="F233">
            <v>173</v>
          </cell>
          <cell r="G233" t="str">
            <v>49,08</v>
          </cell>
          <cell r="H233">
            <v>8490.84</v>
          </cell>
          <cell r="I233">
            <v>2.3818089025235418E-4</v>
          </cell>
        </row>
        <row r="234">
          <cell r="A234" t="str">
            <v>08.04.02</v>
          </cell>
          <cell r="B234" t="str">
            <v>08.09.016</v>
          </cell>
          <cell r="C234" t="str">
            <v>FDE-Jul/21</v>
          </cell>
          <cell r="D234" t="str">
            <v>Tubo Pvc Normal "Sn" Junta Elástica Dn 50 Incl Conexões</v>
          </cell>
          <cell r="E234" t="str">
            <v>m</v>
          </cell>
          <cell r="F234">
            <v>136</v>
          </cell>
          <cell r="G234" t="str">
            <v>57,80</v>
          </cell>
          <cell r="H234">
            <v>7860.7999999999993</v>
          </cell>
          <cell r="I234">
            <v>2.2050731636630834E-4</v>
          </cell>
        </row>
        <row r="235">
          <cell r="A235" t="str">
            <v>08.04.03</v>
          </cell>
          <cell r="B235" t="str">
            <v>08.09.017</v>
          </cell>
          <cell r="C235" t="str">
            <v>FDE-Jul/21</v>
          </cell>
          <cell r="D235" t="str">
            <v>Tubo Pvc Normal "Sn" Junta Elástica Dn 75 Incl Conexões</v>
          </cell>
          <cell r="E235" t="str">
            <v>m</v>
          </cell>
          <cell r="F235">
            <v>156</v>
          </cell>
          <cell r="G235" t="str">
            <v>73,49</v>
          </cell>
          <cell r="H235">
            <v>11464.439999999999</v>
          </cell>
          <cell r="I235">
            <v>3.2159486286924488E-4</v>
          </cell>
        </row>
        <row r="236">
          <cell r="A236" t="str">
            <v>08.04.04</v>
          </cell>
          <cell r="B236" t="str">
            <v>08.09.018</v>
          </cell>
          <cell r="C236" t="str">
            <v>FDE-Jul/21</v>
          </cell>
          <cell r="D236" t="str">
            <v>Tubo Pvc Normal "Sn" Junta Elástica Dn 100 Incl Conexões</v>
          </cell>
          <cell r="E236" t="str">
            <v>m</v>
          </cell>
          <cell r="F236">
            <v>204</v>
          </cell>
          <cell r="G236" t="str">
            <v>77,02</v>
          </cell>
          <cell r="H236">
            <v>15712.08</v>
          </cell>
          <cell r="I236">
            <v>4.4074758234947416E-4</v>
          </cell>
        </row>
        <row r="237">
          <cell r="A237" t="str">
            <v>08.04.05</v>
          </cell>
          <cell r="B237" t="str">
            <v>08.09.019</v>
          </cell>
          <cell r="C237" t="str">
            <v>FDE-Jul/21</v>
          </cell>
          <cell r="D237" t="str">
            <v>Tubo Pvc Normal "Sn" Junta Elástica Dn 150 Incl Conexões</v>
          </cell>
          <cell r="E237" t="str">
            <v>m</v>
          </cell>
          <cell r="F237">
            <v>51</v>
          </cell>
          <cell r="G237" t="str">
            <v>154,29</v>
          </cell>
          <cell r="H237">
            <v>7868.79</v>
          </cell>
          <cell r="I237">
            <v>2.2073144793787445E-4</v>
          </cell>
        </row>
        <row r="238">
          <cell r="A238" t="str">
            <v>08.04.06</v>
          </cell>
          <cell r="B238" t="str">
            <v>08.10.004</v>
          </cell>
          <cell r="C238" t="str">
            <v>FDE-Jul/21</v>
          </cell>
          <cell r="D238" t="str">
            <v xml:space="preserve">Caixa Sifonada De Pvc Dn 100X150X50Mm C/Grelha Pvc Cromado 
 </v>
          </cell>
          <cell r="E238" t="str">
            <v>un</v>
          </cell>
          <cell r="F238">
            <v>16</v>
          </cell>
          <cell r="G238" t="str">
            <v>76,83</v>
          </cell>
          <cell r="H238">
            <v>1229.28</v>
          </cell>
          <cell r="I238">
            <v>3.4483161238395013E-5</v>
          </cell>
        </row>
        <row r="239">
          <cell r="A239" t="str">
            <v>08.04.07</v>
          </cell>
          <cell r="B239" t="str">
            <v>08.10.006</v>
          </cell>
          <cell r="C239" t="str">
            <v>FDE-Jul/21</v>
          </cell>
          <cell r="D239" t="str">
            <v>Caixa Sifonada De Pvc Dn 150X150X50Mm C/Grelha Metalica</v>
          </cell>
          <cell r="E239" t="str">
            <v>un</v>
          </cell>
          <cell r="F239">
            <v>21</v>
          </cell>
          <cell r="G239" t="str">
            <v>96,00</v>
          </cell>
          <cell r="H239">
            <v>2016</v>
          </cell>
          <cell r="I239">
            <v>5.6551845841959809E-5</v>
          </cell>
        </row>
        <row r="240">
          <cell r="A240" t="str">
            <v>08.04.08</v>
          </cell>
          <cell r="B240" t="str">
            <v>08.10.057</v>
          </cell>
          <cell r="C240" t="str">
            <v>FDE-Jul/21</v>
          </cell>
          <cell r="D240" t="str">
            <v>Terminal De Ventilacao Em Pvc P/ Esgoto Dn 75Mm (3")</v>
          </cell>
          <cell r="E240" t="str">
            <v>un</v>
          </cell>
          <cell r="F240">
            <v>8</v>
          </cell>
          <cell r="G240" t="str">
            <v>15,50</v>
          </cell>
          <cell r="H240">
            <v>124</v>
          </cell>
          <cell r="I240">
            <v>3.4783873434538771E-6</v>
          </cell>
        </row>
        <row r="241">
          <cell r="A241" t="str">
            <v>08.04.09</v>
          </cell>
          <cell r="B241" t="str">
            <v>16.08.027</v>
          </cell>
          <cell r="C241" t="str">
            <v>FDE-Jul/21</v>
          </cell>
          <cell r="D241" t="str">
            <v>Cg-01 Caixa De Gordura Em Alvenaria</v>
          </cell>
          <cell r="E241" t="str">
            <v>un</v>
          </cell>
          <cell r="F241">
            <v>3</v>
          </cell>
          <cell r="G241" t="str">
            <v>1648,33</v>
          </cell>
          <cell r="H241">
            <v>4944.99</v>
          </cell>
          <cell r="I241">
            <v>1.3871444056053216E-4</v>
          </cell>
        </row>
        <row r="242">
          <cell r="A242" t="str">
            <v>08.04.10</v>
          </cell>
          <cell r="B242" t="str">
            <v>16.08.028</v>
          </cell>
          <cell r="C242" t="str">
            <v>FDE-Jul/21</v>
          </cell>
          <cell r="D242" t="str">
            <v>Ci-01 Caixa De Inspecao 60X60Cm Para Esgoto</v>
          </cell>
          <cell r="E242" t="str">
            <v>un</v>
          </cell>
          <cell r="F242">
            <v>20</v>
          </cell>
          <cell r="G242" t="str">
            <v>654,90</v>
          </cell>
          <cell r="H242">
            <v>13098</v>
          </cell>
          <cell r="I242">
            <v>3.6741868890773294E-4</v>
          </cell>
        </row>
        <row r="243">
          <cell r="A243" t="str">
            <v>08.05</v>
          </cell>
          <cell r="B243"/>
          <cell r="C243"/>
          <cell r="D243" t="str">
            <v>SERVIÇOS DE REDE DE ÁGUAS PLUVIAIS</v>
          </cell>
          <cell r="E243">
            <v>120922.80999999998</v>
          </cell>
          <cell r="F243"/>
          <cell r="G243"/>
          <cell r="H243"/>
          <cell r="I243">
            <v>3.3920675148296602E-3</v>
          </cell>
        </row>
        <row r="244">
          <cell r="A244" t="str">
            <v>08.05.01</v>
          </cell>
          <cell r="B244" t="str">
            <v>08.11.053</v>
          </cell>
          <cell r="C244" t="str">
            <v>FDE-Jul/21</v>
          </cell>
          <cell r="D244" t="str">
            <v>Tubo De Pvc Reforçado "Sr" Junta Elástica Dn 100 Incl Conexões</v>
          </cell>
          <cell r="E244" t="str">
            <v>m</v>
          </cell>
          <cell r="F244">
            <v>683</v>
          </cell>
          <cell r="G244" t="str">
            <v>92,52</v>
          </cell>
          <cell r="H244">
            <v>63191.159999999996</v>
          </cell>
          <cell r="I244">
            <v>1.7726075093723297E-3</v>
          </cell>
        </row>
        <row r="245">
          <cell r="A245" t="str">
            <v>08.05.02</v>
          </cell>
          <cell r="B245" t="str">
            <v>08.11.054</v>
          </cell>
          <cell r="C245" t="str">
            <v>FDE-Jul/21</v>
          </cell>
          <cell r="D245" t="str">
            <v>Tubo De Pvc Reforçado "Sr" Junta Elástica Dn 150 Incl Conexões</v>
          </cell>
          <cell r="E245" t="str">
            <v>m</v>
          </cell>
          <cell r="F245">
            <v>335</v>
          </cell>
          <cell r="G245" t="str">
            <v>141,95</v>
          </cell>
          <cell r="H245">
            <v>47553.249999999993</v>
          </cell>
          <cell r="I245">
            <v>1.3339405075814359E-3</v>
          </cell>
        </row>
        <row r="246">
          <cell r="A246" t="str">
            <v>08.05.03</v>
          </cell>
          <cell r="B246" t="str">
            <v>08.12.066</v>
          </cell>
          <cell r="C246" t="str">
            <v>FDE-Jul/21</v>
          </cell>
          <cell r="D246" t="str">
            <v>Grelha Hemisferica De Ferro Fundido Dn 100Mm (4")</v>
          </cell>
          <cell r="E246" t="str">
            <v>un</v>
          </cell>
          <cell r="F246">
            <v>20</v>
          </cell>
          <cell r="G246" t="str">
            <v>11,17</v>
          </cell>
          <cell r="H246">
            <v>223.4</v>
          </cell>
          <cell r="I246">
            <v>6.2667075203838404E-6</v>
          </cell>
        </row>
        <row r="247">
          <cell r="A247" t="str">
            <v>08.05.04</v>
          </cell>
          <cell r="B247" t="str">
            <v>16.05.075</v>
          </cell>
          <cell r="C247" t="str">
            <v>FDE-Jul/21</v>
          </cell>
          <cell r="D247" t="str">
            <v>Ca-10 Caixa De Areia 50X50 Cm Para Aguas Pluviais</v>
          </cell>
          <cell r="E247" t="str">
            <v>un</v>
          </cell>
          <cell r="F247">
            <v>25</v>
          </cell>
          <cell r="G247" t="str">
            <v>398,20</v>
          </cell>
          <cell r="H247">
            <v>9955</v>
          </cell>
          <cell r="I247">
            <v>2.7925279035551087E-4</v>
          </cell>
        </row>
        <row r="248">
          <cell r="A248" t="str">
            <v>08.06</v>
          </cell>
          <cell r="B248"/>
          <cell r="C248"/>
          <cell r="D248" t="str">
            <v>CAIXA DE RETARDO E DRENAGEM</v>
          </cell>
          <cell r="E248">
            <v>17695.38</v>
          </cell>
          <cell r="F248"/>
          <cell r="G248"/>
          <cell r="H248"/>
          <cell r="I248">
            <v>4.9638214378715218E-4</v>
          </cell>
        </row>
        <row r="249">
          <cell r="A249" t="str">
            <v>08.06.01</v>
          </cell>
          <cell r="B249" t="str">
            <v>16.05.054</v>
          </cell>
          <cell r="C249" t="str">
            <v>FDE-Jul/21</v>
          </cell>
          <cell r="D249" t="str">
            <v>Poço De Retenção De Água Pluvial Ø 3,00M Com Fundo De Brita</v>
          </cell>
          <cell r="E249" t="str">
            <v>m</v>
          </cell>
          <cell r="F249">
            <v>4</v>
          </cell>
          <cell r="G249" t="str">
            <v>3767,98</v>
          </cell>
          <cell r="H249">
            <v>15071.92</v>
          </cell>
          <cell r="I249">
            <v>4.2279012717378516E-4</v>
          </cell>
        </row>
        <row r="250">
          <cell r="A250" t="str">
            <v>08.06.02</v>
          </cell>
          <cell r="B250" t="str">
            <v>16.05.056</v>
          </cell>
          <cell r="C250" t="str">
            <v>FDE-Jul/21</v>
          </cell>
          <cell r="D250" t="str">
            <v>Tampa Pré-Moldada Ø 3,00M Para Poço De Retenção De A.P. Com Tampa De Inspeção Ø 0,60M</v>
          </cell>
          <cell r="E250" t="str">
            <v>un</v>
          </cell>
          <cell r="F250">
            <v>2</v>
          </cell>
          <cell r="G250" t="str">
            <v>1311,73</v>
          </cell>
          <cell r="H250">
            <v>2623.46</v>
          </cell>
          <cell r="I250">
            <v>7.359201661336701E-5</v>
          </cell>
        </row>
        <row r="251">
          <cell r="A251" t="str">
            <v>08.07</v>
          </cell>
          <cell r="B251"/>
          <cell r="C251"/>
          <cell r="D251" t="str">
            <v>LOUÇAS</v>
          </cell>
          <cell r="E251">
            <v>123035.63739999999</v>
          </cell>
          <cell r="F251"/>
          <cell r="G251"/>
          <cell r="H251"/>
          <cell r="I251">
            <v>3.4513355155317781E-3</v>
          </cell>
        </row>
        <row r="252">
          <cell r="A252" t="str">
            <v>08.07.01</v>
          </cell>
          <cell r="B252" t="str">
            <v>08.15.018</v>
          </cell>
          <cell r="C252" t="str">
            <v>FDE-Jul/21</v>
          </cell>
          <cell r="D252" t="str">
            <v>Lt-06 Lavatório Coletivo Com Torneira Antivandalismo</v>
          </cell>
          <cell r="E252" t="str">
            <v>m</v>
          </cell>
          <cell r="F252">
            <v>30.14</v>
          </cell>
          <cell r="G252" t="str">
            <v>1811,41</v>
          </cell>
          <cell r="H252">
            <v>54595.897400000002</v>
          </cell>
          <cell r="I252">
            <v>1.5314974074247293E-3</v>
          </cell>
        </row>
        <row r="253">
          <cell r="A253" t="str">
            <v>08.07.02</v>
          </cell>
          <cell r="B253" t="str">
            <v>08.16.001</v>
          </cell>
          <cell r="C253" t="str">
            <v>FDE-Jul/21</v>
          </cell>
          <cell r="D253" t="str">
            <v>Bacia Sifonada De Louca Branca (Vdr 6L) C/ Assento</v>
          </cell>
          <cell r="E253" t="str">
            <v>un</v>
          </cell>
          <cell r="F253">
            <v>55</v>
          </cell>
          <cell r="G253" t="str">
            <v>316,89</v>
          </cell>
          <cell r="H253">
            <v>17428.95</v>
          </cell>
          <cell r="I253">
            <v>4.8890837975556817E-4</v>
          </cell>
        </row>
        <row r="254">
          <cell r="A254" t="str">
            <v>08.07.03</v>
          </cell>
          <cell r="B254" t="str">
            <v>08.16.010</v>
          </cell>
          <cell r="C254" t="str">
            <v>FDE-Jul/21</v>
          </cell>
          <cell r="D254" t="str">
            <v>Lavatorio De Louca Branca Sem Coluna C/ Torneira De Fecham Automatico</v>
          </cell>
          <cell r="E254" t="str">
            <v>un</v>
          </cell>
          <cell r="F254">
            <v>10</v>
          </cell>
          <cell r="G254" t="str">
            <v>974,42</v>
          </cell>
          <cell r="H254">
            <v>9744.1999999999989</v>
          </cell>
          <cell r="I254">
            <v>2.7333953187163923E-4</v>
          </cell>
        </row>
        <row r="255">
          <cell r="A255" t="str">
            <v>08.07.04</v>
          </cell>
          <cell r="B255" t="str">
            <v>08.16.045</v>
          </cell>
          <cell r="C255" t="str">
            <v>FDE-Jul/21</v>
          </cell>
          <cell r="D255" t="str">
            <v>Tanque De Louca Branca,Pequeno C/Coluna</v>
          </cell>
          <cell r="E255" t="str">
            <v>un</v>
          </cell>
          <cell r="F255">
            <v>3</v>
          </cell>
          <cell r="G255" t="str">
            <v>929,61</v>
          </cell>
          <cell r="H255">
            <v>2788.83</v>
          </cell>
          <cell r="I255">
            <v>7.8230894960036094E-5</v>
          </cell>
        </row>
        <row r="256">
          <cell r="A256" t="str">
            <v>08.07.05</v>
          </cell>
          <cell r="B256" t="str">
            <v>08.16.093</v>
          </cell>
          <cell r="C256" t="str">
            <v>FDE-Jul/21</v>
          </cell>
          <cell r="D256" t="str">
            <v>Br-05 Trocador Acessível</v>
          </cell>
          <cell r="E256" t="str">
            <v>un</v>
          </cell>
          <cell r="F256">
            <v>2</v>
          </cell>
          <cell r="G256" t="str">
            <v>3702,45</v>
          </cell>
          <cell r="H256">
            <v>7404.9</v>
          </cell>
          <cell r="I256">
            <v>2.077186325769485E-4</v>
          </cell>
        </row>
        <row r="257">
          <cell r="A257" t="str">
            <v>08.07.06</v>
          </cell>
          <cell r="B257" t="str">
            <v>08.16.094</v>
          </cell>
          <cell r="C257" t="str">
            <v>FDE-Jul/21</v>
          </cell>
          <cell r="D257" t="str">
            <v>Br-06 Chuveiro Acessivel</v>
          </cell>
          <cell r="E257" t="str">
            <v>cj</v>
          </cell>
          <cell r="F257">
            <v>2</v>
          </cell>
          <cell r="G257" t="str">
            <v>2617,87</v>
          </cell>
          <cell r="H257">
            <v>5235.74</v>
          </cell>
          <cell r="I257">
            <v>1.4687041733560646E-4</v>
          </cell>
        </row>
        <row r="258">
          <cell r="A258" t="str">
            <v>08.07.07</v>
          </cell>
          <cell r="B258" t="str">
            <v>08.16.091</v>
          </cell>
          <cell r="C258" t="str">
            <v>FDE-Jul/21</v>
          </cell>
          <cell r="D258" t="str">
            <v>Br-03  Conjunto Lavatorio E Bacia Acessiveis</v>
          </cell>
          <cell r="E258" t="str">
            <v>cj</v>
          </cell>
          <cell r="F258">
            <v>8</v>
          </cell>
          <cell r="G258" t="str">
            <v>3229,64</v>
          </cell>
          <cell r="H258">
            <v>25837.119999999999</v>
          </cell>
          <cell r="I258">
            <v>7.2477025160725024E-4</v>
          </cell>
        </row>
        <row r="259">
          <cell r="A259" t="str">
            <v>08.08</v>
          </cell>
          <cell r="B259"/>
          <cell r="C259"/>
          <cell r="D259" t="str">
            <v>APARELHOS E METAIS</v>
          </cell>
          <cell r="E259">
            <v>79833.58</v>
          </cell>
          <cell r="F259"/>
          <cell r="G259"/>
          <cell r="H259"/>
          <cell r="I259">
            <v>2.2394525343113919E-3</v>
          </cell>
        </row>
        <row r="260">
          <cell r="A260" t="str">
            <v>08.08.01</v>
          </cell>
          <cell r="B260" t="str">
            <v>05.05.101</v>
          </cell>
          <cell r="C260" t="str">
            <v>FDE-Jul/21</v>
          </cell>
          <cell r="D260" t="str">
            <v>Cc-01 Cuba Inox (60X50X30Cm) Inclusive Válvula Americana-Granito</v>
          </cell>
          <cell r="E260" t="str">
            <v>un</v>
          </cell>
          <cell r="F260">
            <v>2</v>
          </cell>
          <cell r="G260" t="str">
            <v>3046,60</v>
          </cell>
          <cell r="H260">
            <v>6093.2</v>
          </cell>
          <cell r="I260">
            <v>1.7092346581559003E-4</v>
          </cell>
        </row>
        <row r="261">
          <cell r="A261" t="str">
            <v>08.08.02</v>
          </cell>
          <cell r="B261" t="str">
            <v>05.05.104</v>
          </cell>
          <cell r="C261" t="str">
            <v>FDE-Jul/21</v>
          </cell>
          <cell r="D261" t="str">
            <v>Cc-04 Cuba Dupla Inox (102X40X25Cm) Inclusive Válvula Americana-Granito</v>
          </cell>
          <cell r="E261" t="str">
            <v>un</v>
          </cell>
          <cell r="F261">
            <v>2</v>
          </cell>
          <cell r="G261" t="str">
            <v>4983,33</v>
          </cell>
          <cell r="H261">
            <v>9966.66</v>
          </cell>
          <cell r="I261">
            <v>2.7957987097183888E-4</v>
          </cell>
        </row>
        <row r="262">
          <cell r="A262" t="str">
            <v>08.08.03</v>
          </cell>
          <cell r="B262" t="str">
            <v>08.15.017</v>
          </cell>
          <cell r="C262" t="str">
            <v>FDE-Jul/21</v>
          </cell>
          <cell r="D262" t="str">
            <v>Bb-02 Bebedouro Acessível Água Refrigerada Pressão Mínima 8Mca - Fornecido E Instalado</v>
          </cell>
          <cell r="E262" t="str">
            <v>un</v>
          </cell>
          <cell r="F262">
            <v>16</v>
          </cell>
          <cell r="G262" t="str">
            <v>2484,89</v>
          </cell>
          <cell r="H262">
            <v>39758.239999999998</v>
          </cell>
          <cell r="I262">
            <v>1.1152787001129166E-3</v>
          </cell>
        </row>
        <row r="263">
          <cell r="A263" t="str">
            <v>08.08.04</v>
          </cell>
          <cell r="B263" t="str">
            <v>08.17.037</v>
          </cell>
          <cell r="C263" t="str">
            <v>FDE-Jul/21</v>
          </cell>
          <cell r="D263" t="str">
            <v>Chuveiro Antivandalismo</v>
          </cell>
          <cell r="E263" t="str">
            <v>un</v>
          </cell>
          <cell r="F263">
            <v>18</v>
          </cell>
          <cell r="G263" t="str">
            <v>878,74</v>
          </cell>
          <cell r="H263">
            <v>15817.32</v>
          </cell>
          <cell r="I263">
            <v>4.4369972334967642E-4</v>
          </cell>
        </row>
        <row r="264">
          <cell r="A264" t="str">
            <v>08.08.05</v>
          </cell>
          <cell r="B264" t="str">
            <v>08.17.058</v>
          </cell>
          <cell r="C264" t="str">
            <v>FDE-Jul/21</v>
          </cell>
          <cell r="D264" t="str">
            <v>Ft-02 Filtro Para Agua Potavel</v>
          </cell>
          <cell r="E264" t="str">
            <v>un</v>
          </cell>
          <cell r="F264">
            <v>12</v>
          </cell>
          <cell r="G264" t="str">
            <v>577,07</v>
          </cell>
          <cell r="H264">
            <v>6924.84</v>
          </cell>
          <cell r="I264">
            <v>1.9425222428583183E-4</v>
          </cell>
        </row>
        <row r="265">
          <cell r="A265" t="str">
            <v>08.08.06</v>
          </cell>
          <cell r="B265" t="str">
            <v>08.16.025</v>
          </cell>
          <cell r="C265" t="str">
            <v>FDE-Jul/21</v>
          </cell>
          <cell r="D265" t="str">
            <v xml:space="preserve">Mictorio de Louça Sifonado/Auto Aspirante Branco </v>
          </cell>
          <cell r="E265" t="str">
            <v>un</v>
          </cell>
          <cell r="F265">
            <v>3</v>
          </cell>
          <cell r="G265" t="str">
            <v>424,44</v>
          </cell>
          <cell r="H265">
            <v>1273.32</v>
          </cell>
          <cell r="I265">
            <v>3.5718549775537825E-5</v>
          </cell>
        </row>
        <row r="266">
          <cell r="A266" t="str">
            <v>08.09</v>
          </cell>
          <cell r="B266"/>
          <cell r="C266"/>
          <cell r="D266" t="str">
            <v>INSTALAÇÕES ESPECIAIS</v>
          </cell>
          <cell r="E266">
            <v>948828.15300000005</v>
          </cell>
          <cell r="F266"/>
          <cell r="G266"/>
          <cell r="H266"/>
          <cell r="I266">
            <v>2.6616063213773539E-2</v>
          </cell>
        </row>
        <row r="267">
          <cell r="A267" t="str">
            <v>08.09.01</v>
          </cell>
          <cell r="B267" t="str">
            <v>43.07.360</v>
          </cell>
          <cell r="C267" t="str">
            <v>CDHU-181</v>
          </cell>
          <cell r="D267" t="str">
            <v>Ar Condicionado A Frio, Tipo Split Parede Com Capacidade De 30.000 Btu/H</v>
          </cell>
          <cell r="E267" t="str">
            <v>cj</v>
          </cell>
          <cell r="F267">
            <v>2</v>
          </cell>
          <cell r="G267">
            <v>7762.27</v>
          </cell>
          <cell r="H267">
            <v>15524.54</v>
          </cell>
          <cell r="I267">
            <v>4.354868020076085E-4</v>
          </cell>
        </row>
        <row r="268">
          <cell r="A268" t="str">
            <v>08.09.02</v>
          </cell>
          <cell r="B268" t="str">
            <v>62.20.340</v>
          </cell>
          <cell r="C268" t="str">
            <v>CDHU-181</v>
          </cell>
          <cell r="D268" t="str">
            <v>Coifa Em Aço Inoxidável Com Filtro E Exaustor Axial - Área De 3,01 Até 7,50 M²</v>
          </cell>
          <cell r="E268" t="str">
            <v>m2</v>
          </cell>
          <cell r="F268">
            <v>5.05</v>
          </cell>
          <cell r="G268">
            <v>9295.7099999999991</v>
          </cell>
          <cell r="H268">
            <v>46943.335499999994</v>
          </cell>
          <cell r="I268">
            <v>1.316831484376686E-3</v>
          </cell>
        </row>
        <row r="269">
          <cell r="A269" t="str">
            <v>08.09.03</v>
          </cell>
          <cell r="B269" t="str">
            <v>Composição 7</v>
          </cell>
          <cell r="C269"/>
          <cell r="D269" t="str">
            <v>Sistema Fotovoltaíco de geração de energia - 105 Kva</v>
          </cell>
          <cell r="E269" t="str">
            <v>un</v>
          </cell>
          <cell r="F269">
            <v>1</v>
          </cell>
          <cell r="G269">
            <v>597500</v>
          </cell>
          <cell r="H269">
            <v>597500</v>
          </cell>
          <cell r="I269">
            <v>1.6760777723497513E-2</v>
          </cell>
        </row>
        <row r="270">
          <cell r="A270" t="str">
            <v>08.09.04</v>
          </cell>
          <cell r="B270" t="str">
            <v>Composição 8</v>
          </cell>
          <cell r="C270" t="str">
            <v xml:space="preserve"> </v>
          </cell>
          <cell r="D270" t="str">
            <v>Sistema de Aquecimento - Chuveiros</v>
          </cell>
          <cell r="E270" t="str">
            <v>un</v>
          </cell>
          <cell r="F270">
            <v>1</v>
          </cell>
          <cell r="G270">
            <v>38304.659999999996</v>
          </cell>
          <cell r="H270">
            <v>38304.659999999996</v>
          </cell>
          <cell r="I270">
            <v>1.0745035849943868E-3</v>
          </cell>
        </row>
        <row r="271">
          <cell r="A271" t="str">
            <v>08.09.05</v>
          </cell>
          <cell r="B271" t="str">
            <v>Composição 9</v>
          </cell>
          <cell r="C271" t="str">
            <v xml:space="preserve"> </v>
          </cell>
          <cell r="D271" t="str">
            <v>Sistema De Aquecimento - Piscina</v>
          </cell>
          <cell r="E271" t="str">
            <v>un</v>
          </cell>
          <cell r="F271">
            <v>1</v>
          </cell>
          <cell r="G271">
            <v>228958.95099999997</v>
          </cell>
          <cell r="H271">
            <v>228958.95099999997</v>
          </cell>
          <cell r="I271">
            <v>6.4226444945877119E-3</v>
          </cell>
        </row>
        <row r="272">
          <cell r="A272" t="str">
            <v>08.09.06</v>
          </cell>
          <cell r="B272" t="str">
            <v>Composição 10</v>
          </cell>
          <cell r="C272" t="str">
            <v xml:space="preserve"> </v>
          </cell>
          <cell r="D272" t="str">
            <v>Sistema De Filtragem - Piscina</v>
          </cell>
          <cell r="E272" t="str">
            <v>un</v>
          </cell>
          <cell r="F272">
            <v>1</v>
          </cell>
          <cell r="G272">
            <v>21596.666499999996</v>
          </cell>
          <cell r="H272">
            <v>21596.666499999996</v>
          </cell>
          <cell r="I272">
            <v>6.0581912430963166E-4</v>
          </cell>
        </row>
        <row r="273">
          <cell r="A273">
            <v>9</v>
          </cell>
          <cell r="B273"/>
          <cell r="C273"/>
          <cell r="D273" t="str">
            <v>INSTALAÇÃO ELÉTRICA</v>
          </cell>
          <cell r="E273">
            <v>1802233.6176999996</v>
          </cell>
          <cell r="F273"/>
          <cell r="G273"/>
          <cell r="H273"/>
          <cell r="I273">
            <v>5.0555375852861066E-2</v>
          </cell>
        </row>
        <row r="274">
          <cell r="A274" t="str">
            <v>09.01</v>
          </cell>
          <cell r="B274"/>
          <cell r="C274"/>
          <cell r="D274" t="str">
            <v>SERVIÇO DE INTERLIGAÇAO / LIGAÇAO / QUADRO GERAL</v>
          </cell>
          <cell r="E274">
            <v>1508888.5132999998</v>
          </cell>
          <cell r="F274"/>
          <cell r="G274"/>
          <cell r="H274"/>
          <cell r="I274">
            <v>4.2326602478594003E-2</v>
          </cell>
        </row>
        <row r="275">
          <cell r="A275" t="str">
            <v>09.01.01</v>
          </cell>
          <cell r="B275" t="str">
            <v>09.02.042</v>
          </cell>
          <cell r="C275" t="str">
            <v>FDE-Jul/21</v>
          </cell>
          <cell r="D275" t="str">
            <v>Dps - Dispositivo Protecao Contra Surtos (Telefonia)</v>
          </cell>
          <cell r="E275" t="str">
            <v>un</v>
          </cell>
          <cell r="F275">
            <v>3</v>
          </cell>
          <cell r="G275" t="str">
            <v>152,38</v>
          </cell>
          <cell r="H275">
            <v>457.14</v>
          </cell>
          <cell r="I275">
            <v>1.2823467662794397E-5</v>
          </cell>
        </row>
        <row r="276">
          <cell r="A276" t="str">
            <v>09.01.02</v>
          </cell>
          <cell r="B276" t="str">
            <v>09.02.043</v>
          </cell>
          <cell r="C276" t="str">
            <v>FDE-Jul/21</v>
          </cell>
          <cell r="D276" t="str">
            <v>Dps - Dispositivo Protecao Contra Surtos (Energia)</v>
          </cell>
          <cell r="E276" t="str">
            <v>un</v>
          </cell>
          <cell r="F276">
            <v>3</v>
          </cell>
          <cell r="G276" t="str">
            <v>208,24</v>
          </cell>
          <cell r="H276">
            <v>624.72</v>
          </cell>
          <cell r="I276">
            <v>1.7524339848407307E-5</v>
          </cell>
        </row>
        <row r="277">
          <cell r="A277" t="str">
            <v>09.01.03</v>
          </cell>
          <cell r="B277" t="str">
            <v>09.02.080</v>
          </cell>
          <cell r="C277" t="str">
            <v>FDE-Jul/21</v>
          </cell>
          <cell r="D277" t="str">
            <v>Conj 4 Cabos P/ Entrada Energia Seccao 150Mm2 C/ Eletrodutos</v>
          </cell>
          <cell r="E277" t="str">
            <v>un</v>
          </cell>
          <cell r="F277">
            <v>1</v>
          </cell>
          <cell r="G277" t="str">
            <v>8494,39</v>
          </cell>
          <cell r="H277">
            <v>8494.39</v>
          </cell>
          <cell r="I277">
            <v>2.3828047311581595E-4</v>
          </cell>
        </row>
        <row r="278">
          <cell r="A278" t="str">
            <v>09.01.04</v>
          </cell>
          <cell r="B278" t="str">
            <v>09.02.102</v>
          </cell>
          <cell r="C278" t="str">
            <v>FDE-Jul/21</v>
          </cell>
          <cell r="D278" t="str">
            <v xml:space="preserve">Conjunto Para Entrada De Telefone  Na Entrada De Energia  
 </v>
          </cell>
          <cell r="E278" t="str">
            <v>un</v>
          </cell>
          <cell r="F278">
            <v>1</v>
          </cell>
          <cell r="G278" t="str">
            <v>660,50</v>
          </cell>
          <cell r="H278">
            <v>660.5</v>
          </cell>
          <cell r="I278">
            <v>1.8528022906058756E-5</v>
          </cell>
        </row>
        <row r="279">
          <cell r="A279" t="str">
            <v>09.01.05</v>
          </cell>
          <cell r="B279" t="str">
            <v>09.02.084</v>
          </cell>
          <cell r="C279" t="str">
            <v>FDE-Jul/21</v>
          </cell>
          <cell r="D279" t="str">
            <v>Chave Seccionadora Nh C/ Carga 3X250A Tam 01 C/ Fusiveis</v>
          </cell>
          <cell r="E279" t="str">
            <v>un</v>
          </cell>
          <cell r="F279">
            <v>2</v>
          </cell>
          <cell r="G279" t="str">
            <v>736,56</v>
          </cell>
          <cell r="H279">
            <v>1473.12</v>
          </cell>
          <cell r="I279">
            <v>4.1323241640232059E-5</v>
          </cell>
        </row>
        <row r="280">
          <cell r="A280" t="str">
            <v>09.01.06</v>
          </cell>
          <cell r="B280" t="str">
            <v>09.02.086</v>
          </cell>
          <cell r="C280" t="str">
            <v>FDE-Jul/21</v>
          </cell>
          <cell r="D280" t="str">
            <v>Disjuntor Bipolar Termomagnetico 2X10A A 2X50A</v>
          </cell>
          <cell r="E280" t="str">
            <v>un</v>
          </cell>
          <cell r="F280">
            <v>35</v>
          </cell>
          <cell r="G280" t="str">
            <v>114,03</v>
          </cell>
          <cell r="H280">
            <v>3991.05</v>
          </cell>
          <cell r="I280">
            <v>1.1195498231525482E-4</v>
          </cell>
        </row>
        <row r="281">
          <cell r="A281" t="str">
            <v>09.01.07</v>
          </cell>
          <cell r="B281" t="str">
            <v>09.02.088</v>
          </cell>
          <cell r="C281" t="str">
            <v>FDE-Jul/21</v>
          </cell>
          <cell r="D281" t="str">
            <v>Disjuntor Tripolar Termomagnetico 3X10A A 3X50A</v>
          </cell>
          <cell r="E281" t="str">
            <v>un</v>
          </cell>
          <cell r="F281">
            <v>6</v>
          </cell>
          <cell r="G281" t="str">
            <v>131,42</v>
          </cell>
          <cell r="H281">
            <v>788.52</v>
          </cell>
          <cell r="I281">
            <v>2.2119177323066542E-5</v>
          </cell>
        </row>
        <row r="282">
          <cell r="A282" t="str">
            <v>09.01.08</v>
          </cell>
          <cell r="B282" t="str">
            <v>09.02.091</v>
          </cell>
          <cell r="C282" t="str">
            <v>FDE-Jul/21</v>
          </cell>
          <cell r="D282" t="str">
            <v>Disjuntor Tripolar Termomagnetico 3X125A A 3X225A</v>
          </cell>
          <cell r="E282" t="str">
            <v>un</v>
          </cell>
          <cell r="F282">
            <v>1</v>
          </cell>
          <cell r="G282" t="str">
            <v>582,43</v>
          </cell>
          <cell r="H282">
            <v>582.42999999999995</v>
          </cell>
          <cell r="I282">
            <v>1.6338041455224529E-5</v>
          </cell>
        </row>
        <row r="283">
          <cell r="A283" t="str">
            <v>09.01.09</v>
          </cell>
          <cell r="B283" t="str">
            <v>09.03.017</v>
          </cell>
          <cell r="C283" t="str">
            <v>FDE-Jul/21</v>
          </cell>
          <cell r="D283" t="str">
            <v>Cabo De 4 Mm2 - 1000V De Isolação</v>
          </cell>
          <cell r="E283" t="str">
            <v>m</v>
          </cell>
          <cell r="F283">
            <v>227.15</v>
          </cell>
          <cell r="G283" t="str">
            <v>8,25</v>
          </cell>
          <cell r="H283">
            <v>1873.9875</v>
          </cell>
          <cell r="I283">
            <v>5.2568180659603002E-5</v>
          </cell>
        </row>
        <row r="284">
          <cell r="A284" t="str">
            <v>09.01.10</v>
          </cell>
          <cell r="B284" t="str">
            <v>09.03.018</v>
          </cell>
          <cell r="C284" t="str">
            <v>FDE-Jul/21</v>
          </cell>
          <cell r="D284" t="str">
            <v>Cabo De 6 Mm2 - 1000V De Isolação</v>
          </cell>
          <cell r="E284" t="str">
            <v>m</v>
          </cell>
          <cell r="F284">
            <v>944.85</v>
          </cell>
          <cell r="G284" t="str">
            <v>10,38</v>
          </cell>
          <cell r="H284">
            <v>9807.5430000000015</v>
          </cell>
          <cell r="I284">
            <v>2.7511639872241674E-4</v>
          </cell>
        </row>
        <row r="285">
          <cell r="A285" t="str">
            <v>09.01.11</v>
          </cell>
          <cell r="B285" t="str">
            <v>09.03.019</v>
          </cell>
          <cell r="C285" t="str">
            <v>FDE-Jul/21</v>
          </cell>
          <cell r="D285" t="str">
            <v>Cabo De 10 Mm2 - 1000V De Isolação</v>
          </cell>
          <cell r="E285" t="str">
            <v>m</v>
          </cell>
          <cell r="F285">
            <v>519.15</v>
          </cell>
          <cell r="G285" t="str">
            <v>18,49</v>
          </cell>
          <cell r="H285">
            <v>9599.0834999999988</v>
          </cell>
          <cell r="I285">
            <v>2.6926879479965277E-4</v>
          </cell>
        </row>
        <row r="286">
          <cell r="A286" t="str">
            <v>09.01.12</v>
          </cell>
          <cell r="B286" t="str">
            <v>09.03.020</v>
          </cell>
          <cell r="C286" t="str">
            <v>FDE-Jul/21</v>
          </cell>
          <cell r="D286" t="str">
            <v>Cabo De 16 Mm2 - 1000V De Isolação</v>
          </cell>
          <cell r="E286" t="str">
            <v>m</v>
          </cell>
          <cell r="F286">
            <v>933.05</v>
          </cell>
          <cell r="G286" t="str">
            <v>30,45</v>
          </cell>
          <cell r="H286">
            <v>28411.372499999998</v>
          </cell>
          <cell r="I286">
            <v>7.9698192350123815E-4</v>
          </cell>
        </row>
        <row r="287">
          <cell r="A287" t="str">
            <v>09.01.13</v>
          </cell>
          <cell r="B287" t="str">
            <v>09.03.022</v>
          </cell>
          <cell r="C287" t="str">
            <v>FDE-Jul/21</v>
          </cell>
          <cell r="D287" t="str">
            <v>Cabo De 35 Mm2 - 1000V De Isolação</v>
          </cell>
          <cell r="E287" t="str">
            <v>m</v>
          </cell>
          <cell r="F287">
            <v>102</v>
          </cell>
          <cell r="G287" t="str">
            <v>68,03</v>
          </cell>
          <cell r="H287">
            <v>6939.06</v>
          </cell>
          <cell r="I287">
            <v>1.9465111676989565E-4</v>
          </cell>
        </row>
        <row r="288">
          <cell r="A288" t="str">
            <v>09.01.14</v>
          </cell>
          <cell r="B288" t="str">
            <v>09.03.046</v>
          </cell>
          <cell r="C288" t="str">
            <v>FDE-Jul/21</v>
          </cell>
          <cell r="D288" t="str">
            <v>Eletroduto De Pvc Rigido Roscavel De 25Mm - Incl Conexoes</v>
          </cell>
          <cell r="E288" t="str">
            <v>m</v>
          </cell>
          <cell r="F288">
            <v>4429</v>
          </cell>
          <cell r="G288" t="str">
            <v>31,39</v>
          </cell>
          <cell r="H288">
            <v>139026.31</v>
          </cell>
          <cell r="I288">
            <v>3.8998980412185097E-3</v>
          </cell>
        </row>
        <row r="289">
          <cell r="A289" t="str">
            <v>09.01.15</v>
          </cell>
          <cell r="B289" t="str">
            <v>09.03.047</v>
          </cell>
          <cell r="C289" t="str">
            <v>FDE-Jul/21</v>
          </cell>
          <cell r="D289" t="str">
            <v>Eletroduto De Pvc Rigido Roscavel De 32Mm - Incl Conexoes</v>
          </cell>
          <cell r="E289" t="str">
            <v>m</v>
          </cell>
          <cell r="F289">
            <v>1203</v>
          </cell>
          <cell r="G289" t="str">
            <v>39,53</v>
          </cell>
          <cell r="H289">
            <v>47554.590000000004</v>
          </cell>
          <cell r="I289">
            <v>1.3339780966059541E-3</v>
          </cell>
        </row>
        <row r="290">
          <cell r="A290" t="str">
            <v>09.01.16</v>
          </cell>
          <cell r="B290" t="str">
            <v>09.03.048</v>
          </cell>
          <cell r="C290" t="str">
            <v>FDE-Jul/21</v>
          </cell>
          <cell r="D290" t="str">
            <v>Eletroduto De Pvc Rigido Roscavel De 40Mm - Incl Conexoes</v>
          </cell>
          <cell r="E290" t="str">
            <v>m</v>
          </cell>
          <cell r="F290">
            <v>4</v>
          </cell>
          <cell r="G290" t="str">
            <v>49,28</v>
          </cell>
          <cell r="H290">
            <v>197.12</v>
          </cell>
          <cell r="I290">
            <v>5.5295138156582928E-6</v>
          </cell>
        </row>
        <row r="291">
          <cell r="A291" t="str">
            <v>09.01.17</v>
          </cell>
          <cell r="B291" t="str">
            <v>09.03.049</v>
          </cell>
          <cell r="C291" t="str">
            <v>FDE-Jul/21</v>
          </cell>
          <cell r="D291" t="str">
            <v>Eletroduto De Pvc Rigido Roscavel De 50Mm - Incl Conexoes</v>
          </cell>
          <cell r="E291" t="str">
            <v>m</v>
          </cell>
          <cell r="F291">
            <v>184</v>
          </cell>
          <cell r="G291" t="str">
            <v>56,33</v>
          </cell>
          <cell r="H291">
            <v>10364.719999999999</v>
          </cell>
          <cell r="I291">
            <v>2.907460553745425E-4</v>
          </cell>
        </row>
        <row r="292">
          <cell r="A292" t="str">
            <v>09.01.18</v>
          </cell>
          <cell r="B292" t="str">
            <v>09.03.050</v>
          </cell>
          <cell r="C292" t="str">
            <v>FDE-Jul/21</v>
          </cell>
          <cell r="D292" t="str">
            <v>Eletroduto De Pvc Rigido Roscavel De 60Mm - Incl Conexoes</v>
          </cell>
          <cell r="E292" t="str">
            <v>m</v>
          </cell>
          <cell r="F292">
            <v>228</v>
          </cell>
          <cell r="G292" t="str">
            <v>67,33</v>
          </cell>
          <cell r="H292">
            <v>15351.24</v>
          </cell>
          <cell r="I292">
            <v>4.3062547518002333E-4</v>
          </cell>
        </row>
        <row r="293">
          <cell r="A293" t="str">
            <v>09.01.19</v>
          </cell>
          <cell r="B293" t="str">
            <v>09.03.052</v>
          </cell>
          <cell r="C293" t="str">
            <v>FDE-Jul/21</v>
          </cell>
          <cell r="D293" t="str">
            <v>Eletroduto De Pvc Rigido Roscavel De 85Mm - Incl Conexoes</v>
          </cell>
          <cell r="E293" t="str">
            <v>m</v>
          </cell>
          <cell r="F293">
            <v>92</v>
          </cell>
          <cell r="G293" t="str">
            <v>94,59</v>
          </cell>
          <cell r="H293">
            <v>8702.2800000000007</v>
          </cell>
          <cell r="I293">
            <v>2.4411210170315975E-4</v>
          </cell>
        </row>
        <row r="294">
          <cell r="A294" t="str">
            <v>09.01.20</v>
          </cell>
          <cell r="B294" t="str">
            <v>09.03.053</v>
          </cell>
          <cell r="C294" t="str">
            <v>FDE-Jul/21</v>
          </cell>
          <cell r="D294" t="str">
            <v>Eletroduto De Pvc Rigido Roscavel De 110Mm -Incl Conexoes</v>
          </cell>
          <cell r="E294" t="str">
            <v>m</v>
          </cell>
          <cell r="F294">
            <v>89</v>
          </cell>
          <cell r="G294" t="str">
            <v>134,60</v>
          </cell>
          <cell r="H294">
            <v>11979.4</v>
          </cell>
          <cell r="I294">
            <v>3.3604026888847883E-4</v>
          </cell>
        </row>
        <row r="295">
          <cell r="A295" t="str">
            <v>09.01.21</v>
          </cell>
          <cell r="B295" t="str">
            <v>09.04.042</v>
          </cell>
          <cell r="C295" t="str">
            <v>FDE-Jul/21</v>
          </cell>
          <cell r="D295" t="str">
            <v>Quadro Geral-Barramento De 100 A</v>
          </cell>
          <cell r="E295" t="str">
            <v>m</v>
          </cell>
          <cell r="F295">
            <v>78</v>
          </cell>
          <cell r="G295" t="str">
            <v>47,33</v>
          </cell>
          <cell r="H295">
            <v>3691.74</v>
          </cell>
          <cell r="I295">
            <v>1.0355888460743884E-4</v>
          </cell>
        </row>
        <row r="296">
          <cell r="A296" t="str">
            <v>09.01.22</v>
          </cell>
          <cell r="B296" t="str">
            <v>09.04.050</v>
          </cell>
          <cell r="C296" t="str">
            <v>FDE-Jul/21</v>
          </cell>
          <cell r="D296" t="str">
            <v>Placa De Acrilico Transparente Esp=5Mm Protecao A Contato Acidental</v>
          </cell>
          <cell r="E296" t="str">
            <v>m2</v>
          </cell>
          <cell r="F296">
            <v>13</v>
          </cell>
          <cell r="G296" t="str">
            <v>405,24</v>
          </cell>
          <cell r="H296">
            <v>5268.12</v>
          </cell>
          <cell r="I296">
            <v>1.4777872525642129E-4</v>
          </cell>
        </row>
        <row r="297">
          <cell r="A297" t="str">
            <v>09.01.23</v>
          </cell>
          <cell r="B297" t="str">
            <v>09.04.085</v>
          </cell>
          <cell r="C297" t="str">
            <v>FDE-Jul/21</v>
          </cell>
          <cell r="D297" t="str">
            <v>Terra Completo 1 Haste Ø 19Mm Com Caixa De Inspeção</v>
          </cell>
          <cell r="E297" t="str">
            <v>un</v>
          </cell>
          <cell r="F297">
            <v>1</v>
          </cell>
          <cell r="G297" t="str">
            <v>335,83</v>
          </cell>
          <cell r="H297">
            <v>335.83</v>
          </cell>
          <cell r="I297">
            <v>9.4205388834848031E-6</v>
          </cell>
        </row>
        <row r="298">
          <cell r="A298" t="str">
            <v>09.01.24</v>
          </cell>
          <cell r="B298" t="str">
            <v>09.04.090</v>
          </cell>
          <cell r="C298" t="str">
            <v>FDE-Jul/21</v>
          </cell>
          <cell r="D298" t="str">
            <v>Disjuntor Unipolar Termomagnetico 1X10A 1X30A</v>
          </cell>
          <cell r="E298" t="str">
            <v>un</v>
          </cell>
          <cell r="F298">
            <v>67</v>
          </cell>
          <cell r="G298" t="str">
            <v>25,20</v>
          </cell>
          <cell r="H298">
            <v>1688.3999999999999</v>
          </cell>
          <cell r="I298">
            <v>4.7362170892641338E-5</v>
          </cell>
        </row>
        <row r="299">
          <cell r="A299" t="str">
            <v>09.01.25</v>
          </cell>
          <cell r="B299" t="str">
            <v>09.05.051</v>
          </cell>
          <cell r="C299" t="str">
            <v>FDE-Jul/21</v>
          </cell>
          <cell r="D299" t="str">
            <v>Quadro Distribuicao, Disj. Geral 80A P/ 22 A 26 Disjs.</v>
          </cell>
          <cell r="E299" t="str">
            <v>un</v>
          </cell>
          <cell r="F299">
            <v>13</v>
          </cell>
          <cell r="G299" t="str">
            <v>636,74</v>
          </cell>
          <cell r="H299">
            <v>8277.6200000000008</v>
          </cell>
          <cell r="I299">
            <v>2.3219974711226359E-4</v>
          </cell>
        </row>
        <row r="300">
          <cell r="A300" t="str">
            <v>09.01.26</v>
          </cell>
          <cell r="B300" t="str">
            <v>09.05.054</v>
          </cell>
          <cell r="C300" t="str">
            <v>FDE-Jul/21</v>
          </cell>
          <cell r="D300" t="str">
            <v>Quadro Distribuicao, Disj. Geral 100A P/ 28 A 42 Disjs.</v>
          </cell>
          <cell r="E300" t="str">
            <v>un</v>
          </cell>
          <cell r="F300">
            <v>3</v>
          </cell>
          <cell r="G300" t="str">
            <v>1169,49</v>
          </cell>
          <cell r="H300">
            <v>3508.4700000000003</v>
          </cell>
          <cell r="I300">
            <v>9.8417884216835686E-5</v>
          </cell>
        </row>
        <row r="301">
          <cell r="A301" t="str">
            <v>09.01.27</v>
          </cell>
          <cell r="B301" t="str">
            <v>09.05.081</v>
          </cell>
          <cell r="C301" t="str">
            <v>FDE-Jul/21</v>
          </cell>
          <cell r="D301" t="str">
            <v>Quadro Comando Para Conjunto Motor Bomba Trifasico De 7,5 Hp</v>
          </cell>
          <cell r="E301" t="str">
            <v>un</v>
          </cell>
          <cell r="F301">
            <v>3</v>
          </cell>
          <cell r="G301" t="str">
            <v>1803,17</v>
          </cell>
          <cell r="H301">
            <v>5409.51</v>
          </cell>
          <cell r="I301">
            <v>1.5174492837328373E-4</v>
          </cell>
        </row>
        <row r="302">
          <cell r="A302" t="str">
            <v>09.01.28</v>
          </cell>
          <cell r="B302" t="str">
            <v>09.05.087</v>
          </cell>
          <cell r="C302" t="str">
            <v>FDE-Jul/21</v>
          </cell>
          <cell r="D302" t="str">
            <v>Quadro Comando Para Bomba De Incendio Trifasico De 5 Hp</v>
          </cell>
          <cell r="E302" t="str">
            <v>un</v>
          </cell>
          <cell r="F302">
            <v>3</v>
          </cell>
          <cell r="G302" t="str">
            <v>893,33</v>
          </cell>
          <cell r="H302">
            <v>2679.9900000000002</v>
          </cell>
          <cell r="I302">
            <v>7.5177768520830296E-5</v>
          </cell>
        </row>
        <row r="303">
          <cell r="A303" t="str">
            <v>09.01.29</v>
          </cell>
          <cell r="B303" t="str">
            <v>09.05.092</v>
          </cell>
          <cell r="C303" t="str">
            <v>FDE-Jul/21</v>
          </cell>
          <cell r="D303" t="str">
            <v>Interruptor Automatico Diferencial (Dispositivo Dr) 40A/30 Ma</v>
          </cell>
          <cell r="E303" t="str">
            <v>un</v>
          </cell>
          <cell r="F303">
            <v>16</v>
          </cell>
          <cell r="G303" t="str">
            <v>544,62</v>
          </cell>
          <cell r="H303">
            <v>8713.92</v>
          </cell>
          <cell r="I303">
            <v>2.4443862128927104E-4</v>
          </cell>
        </row>
        <row r="304">
          <cell r="A304" t="str">
            <v>09.01.30</v>
          </cell>
          <cell r="B304" t="str">
            <v>09.06.007</v>
          </cell>
          <cell r="C304" t="str">
            <v>FDE-Jul/21</v>
          </cell>
          <cell r="D304" t="str">
            <v>Caixa De Passagem Chapa Tampa Parafusada De 15X15X8 Cm</v>
          </cell>
          <cell r="E304" t="str">
            <v>un</v>
          </cell>
          <cell r="F304">
            <v>8</v>
          </cell>
          <cell r="G304" t="str">
            <v>41,39</v>
          </cell>
          <cell r="H304">
            <v>331.12</v>
          </cell>
          <cell r="I304">
            <v>9.2884162674552248E-6</v>
          </cell>
        </row>
        <row r="305">
          <cell r="A305" t="str">
            <v>09.01.31</v>
          </cell>
          <cell r="B305" t="str">
            <v>09.06.047</v>
          </cell>
          <cell r="C305" t="str">
            <v>FDE-Jul/21</v>
          </cell>
          <cell r="D305" t="str">
            <v>Quadro Em Chapa Com Porta E Fechadura (Telebras) De 40X40X12Cm</v>
          </cell>
          <cell r="E305" t="str">
            <v>un</v>
          </cell>
          <cell r="F305">
            <v>3</v>
          </cell>
          <cell r="G305" t="str">
            <v>210,68</v>
          </cell>
          <cell r="H305">
            <v>632.04</v>
          </cell>
          <cell r="I305">
            <v>1.7729676907714423E-5</v>
          </cell>
        </row>
        <row r="306">
          <cell r="A306" t="str">
            <v>09.01.32</v>
          </cell>
          <cell r="B306" t="str">
            <v>09.06.049</v>
          </cell>
          <cell r="C306" t="str">
            <v>FDE-Jul/21</v>
          </cell>
          <cell r="D306" t="str">
            <v>Quadro Em Chapa Com Porta E Fechadura (Telebras) De 60X60X12Cm</v>
          </cell>
          <cell r="E306" t="str">
            <v>un</v>
          </cell>
          <cell r="F306">
            <v>6</v>
          </cell>
          <cell r="G306" t="str">
            <v>371,29</v>
          </cell>
          <cell r="H306">
            <v>2227.7400000000002</v>
          </cell>
          <cell r="I306">
            <v>6.2491472746015655E-5</v>
          </cell>
        </row>
        <row r="307">
          <cell r="A307" t="str">
            <v>09.01.33</v>
          </cell>
          <cell r="B307" t="str">
            <v>09.07.024</v>
          </cell>
          <cell r="C307" t="str">
            <v>FDE-Jul/21</v>
          </cell>
          <cell r="D307" t="str">
            <v>Cabo De 2,5Mm2 - 750V De Isolação</v>
          </cell>
          <cell r="E307" t="str">
            <v>m</v>
          </cell>
          <cell r="F307">
            <v>34338.870000000003</v>
          </cell>
          <cell r="G307" t="str">
            <v>4,44</v>
          </cell>
          <cell r="H307">
            <v>152464.58280000003</v>
          </cell>
          <cell r="I307">
            <v>4.2768618962620627E-3</v>
          </cell>
        </row>
        <row r="308">
          <cell r="A308" t="str">
            <v>09.01.34</v>
          </cell>
          <cell r="B308" t="str">
            <v>09.08.050</v>
          </cell>
          <cell r="C308" t="str">
            <v>FDE-Jul/21</v>
          </cell>
          <cell r="D308" t="str">
            <v>Tomada De Piso 2P+T Padrao Nbr 14136 Corrente 10A-250V - Eletrod. Pvc Ø 25Mm Amarelo.</v>
          </cell>
          <cell r="E308" t="str">
            <v>un</v>
          </cell>
          <cell r="F308">
            <v>67</v>
          </cell>
          <cell r="G308" t="str">
            <v>233,21</v>
          </cell>
          <cell r="H308">
            <v>15625.07</v>
          </cell>
          <cell r="I308">
            <v>4.3830682039178122E-4</v>
          </cell>
        </row>
        <row r="309">
          <cell r="A309" t="str">
            <v>09.01.35</v>
          </cell>
          <cell r="B309" t="str">
            <v>09.08.052</v>
          </cell>
          <cell r="C309" t="str">
            <v>FDE-Jul/21</v>
          </cell>
          <cell r="D309" t="str">
            <v>Ponto Seco Para Telefone - Eletrod. Pvc Ø 25Mm Amarelo.</v>
          </cell>
          <cell r="E309" t="str">
            <v>un</v>
          </cell>
          <cell r="F309">
            <v>24</v>
          </cell>
          <cell r="G309" t="str">
            <v>218,09</v>
          </cell>
          <cell r="H309">
            <v>5234.16</v>
          </cell>
          <cell r="I309">
            <v>1.4682609594848827E-4</v>
          </cell>
        </row>
        <row r="310">
          <cell r="A310" t="str">
            <v>09.01.36</v>
          </cell>
          <cell r="B310" t="str">
            <v>09.08.054</v>
          </cell>
          <cell r="C310" t="str">
            <v>FDE-Jul/21</v>
          </cell>
          <cell r="D310" t="str">
            <v>Botao Para Campainha - Eletrod. Pvc Ø 25Mm Amarelo.</v>
          </cell>
          <cell r="E310" t="str">
            <v>un</v>
          </cell>
          <cell r="F310">
            <v>3</v>
          </cell>
          <cell r="G310" t="str">
            <v>349,20</v>
          </cell>
          <cell r="H310">
            <v>1047.5999999999999</v>
          </cell>
          <cell r="I310">
            <v>2.9386762750018399E-5</v>
          </cell>
        </row>
        <row r="311">
          <cell r="A311" t="str">
            <v>09.01.37</v>
          </cell>
          <cell r="B311" t="str">
            <v>09.08.067</v>
          </cell>
          <cell r="C311" t="str">
            <v>FDE-Jul/21</v>
          </cell>
          <cell r="D311" t="str">
            <v>Interruptor 1 Tecla Bipolar Simples Caixa 4"X2"- Eletr Pvc Rigido</v>
          </cell>
          <cell r="E311" t="str">
            <v>un</v>
          </cell>
          <cell r="F311">
            <v>103</v>
          </cell>
          <cell r="G311" t="str">
            <v>187,28</v>
          </cell>
          <cell r="H311">
            <v>19289.84</v>
          </cell>
          <cell r="I311">
            <v>5.4110915575201883E-4</v>
          </cell>
        </row>
        <row r="312">
          <cell r="A312" t="str">
            <v>09.01.38</v>
          </cell>
          <cell r="B312" t="str">
            <v>09.08.079</v>
          </cell>
          <cell r="C312" t="str">
            <v>FDE-Jul/21</v>
          </cell>
          <cell r="D312" t="str">
            <v>Tomada 2P+T Padrao Nbr 14136 Corrente 10A-250V-Eletr. Pvc Rígido</v>
          </cell>
          <cell r="E312" t="str">
            <v>un</v>
          </cell>
          <cell r="F312">
            <v>312</v>
          </cell>
          <cell r="G312" t="str">
            <v>165,55</v>
          </cell>
          <cell r="H312">
            <v>51651.600000000006</v>
          </cell>
          <cell r="I312">
            <v>1.448905417009212E-3</v>
          </cell>
        </row>
        <row r="313">
          <cell r="A313" t="str">
            <v>09.01.39</v>
          </cell>
          <cell r="B313" t="str">
            <v>09.08.084</v>
          </cell>
          <cell r="C313" t="str">
            <v>FDE-Jul/21</v>
          </cell>
          <cell r="D313" t="str">
            <v>Cigarra Para Chamada De Aula - Eletroduto De Pvc</v>
          </cell>
          <cell r="E313" t="str">
            <v>un</v>
          </cell>
          <cell r="F313">
            <v>20</v>
          </cell>
          <cell r="G313" t="str">
            <v>283,85</v>
          </cell>
          <cell r="H313">
            <v>5677</v>
          </cell>
          <cell r="I313">
            <v>1.5924842700635209E-4</v>
          </cell>
        </row>
        <row r="314">
          <cell r="A314" t="str">
            <v>09.01.40</v>
          </cell>
          <cell r="B314" t="str">
            <v>09.08.085</v>
          </cell>
          <cell r="C314" t="str">
            <v>FDE-Jul/21</v>
          </cell>
          <cell r="D314" t="str">
            <v>Ponto Seco P/Instalacao De Som/Tv/Alarme/Logica - Eletroduto Pvc</v>
          </cell>
          <cell r="E314" t="str">
            <v>un</v>
          </cell>
          <cell r="F314">
            <v>80</v>
          </cell>
          <cell r="G314" t="str">
            <v>124,08</v>
          </cell>
          <cell r="H314">
            <v>9926.4</v>
          </cell>
          <cell r="I314">
            <v>2.7845051714564973E-4</v>
          </cell>
        </row>
        <row r="315">
          <cell r="A315" t="str">
            <v>09.01.41</v>
          </cell>
          <cell r="B315" t="str">
            <v>09.08.089</v>
          </cell>
          <cell r="C315" t="str">
            <v>FDE-Jul/21</v>
          </cell>
          <cell r="D315" t="str">
            <v>Tomada 2P+T Padrao Nbr 14136, Corrente 20A-250V-Eletr.Pvc Rigido</v>
          </cell>
          <cell r="E315" t="str">
            <v>un</v>
          </cell>
          <cell r="F315">
            <v>13</v>
          </cell>
          <cell r="G315" t="str">
            <v>189,82</v>
          </cell>
          <cell r="H315">
            <v>2467.66</v>
          </cell>
          <cell r="I315">
            <v>6.9221591225382203E-5</v>
          </cell>
        </row>
        <row r="316">
          <cell r="A316" t="str">
            <v>09.01.42</v>
          </cell>
          <cell r="B316" t="str">
            <v>09.09.034</v>
          </cell>
          <cell r="C316" t="str">
            <v>FDE-Jul/21</v>
          </cell>
          <cell r="D316" t="str">
            <v>Il-42 Luminaria C/ Difusor Transparente P/ Lampada Fluor (2X32W)</v>
          </cell>
          <cell r="E316" t="str">
            <v>un</v>
          </cell>
          <cell r="F316">
            <v>12</v>
          </cell>
          <cell r="G316" t="str">
            <v>270,31</v>
          </cell>
          <cell r="H316">
            <v>3243.7200000000003</v>
          </cell>
          <cell r="I316">
            <v>9.099124672345331E-5</v>
          </cell>
        </row>
        <row r="317">
          <cell r="A317" t="str">
            <v>09.01.43</v>
          </cell>
          <cell r="B317" t="str">
            <v>09.09.037</v>
          </cell>
          <cell r="C317" t="str">
            <v>FDE-Jul/21</v>
          </cell>
          <cell r="D317" t="str">
            <v>Il-58 Iluminacao P/ Quadra De Esp. Cob. Lamp. Vapor Metalico (1X250W)</v>
          </cell>
          <cell r="E317" t="str">
            <v>un</v>
          </cell>
          <cell r="F317">
            <v>44</v>
          </cell>
          <cell r="G317" t="str">
            <v>981,37</v>
          </cell>
          <cell r="H317">
            <v>43180.28</v>
          </cell>
          <cell r="I317">
            <v>1.2112720922483433E-3</v>
          </cell>
        </row>
        <row r="318">
          <cell r="A318" t="str">
            <v>09.01.44</v>
          </cell>
          <cell r="B318" t="str">
            <v>09.09.044</v>
          </cell>
          <cell r="C318" t="str">
            <v>FDE-Jul/21</v>
          </cell>
          <cell r="D318" t="str">
            <v>Il-05 Arandela Blindada</v>
          </cell>
          <cell r="E318" t="str">
            <v>un</v>
          </cell>
          <cell r="F318">
            <v>17</v>
          </cell>
          <cell r="G318" t="str">
            <v>421,70</v>
          </cell>
          <cell r="H318">
            <v>7168.9</v>
          </cell>
          <cell r="I318">
            <v>2.010984760200524E-4</v>
          </cell>
        </row>
        <row r="319">
          <cell r="A319" t="str">
            <v>09.01.45</v>
          </cell>
          <cell r="B319" t="str">
            <v>09.09.060</v>
          </cell>
          <cell r="C319" t="str">
            <v>FDE-Jul/21</v>
          </cell>
          <cell r="D319" t="str">
            <v>Il-60 Luminaria De Sobrepor C/Refletor E Aletas P/Lamp.Fluorescente (2X32W)</v>
          </cell>
          <cell r="E319" t="str">
            <v>un</v>
          </cell>
          <cell r="F319">
            <v>647</v>
          </cell>
          <cell r="G319" t="str">
            <v>338,72</v>
          </cell>
          <cell r="H319">
            <v>219151.84000000003</v>
          </cell>
          <cell r="I319">
            <v>6.1475402141179776E-3</v>
          </cell>
        </row>
        <row r="320">
          <cell r="A320" t="str">
            <v>09.01.46</v>
          </cell>
          <cell r="B320" t="str">
            <v>09.09.083</v>
          </cell>
          <cell r="C320" t="str">
            <v>FDE-Jul/21</v>
          </cell>
          <cell r="D320" t="str">
            <v>Il-83 Iluminação Autonoma De Emergência - Led</v>
          </cell>
          <cell r="E320" t="str">
            <v>un</v>
          </cell>
          <cell r="F320">
            <v>95</v>
          </cell>
          <cell r="G320" t="str">
            <v>69,17</v>
          </cell>
          <cell r="H320">
            <v>6571.1500000000005</v>
          </cell>
          <cell r="I320">
            <v>1.8433068541884635E-4</v>
          </cell>
        </row>
        <row r="321">
          <cell r="A321" t="str">
            <v>09.01.47</v>
          </cell>
          <cell r="B321" t="str">
            <v>09.10.003</v>
          </cell>
          <cell r="C321" t="str">
            <v>FDE-Jul/21</v>
          </cell>
          <cell r="D321" t="str">
            <v>Centro De Luz Em Caixa Fm Eletroduto De Pvc</v>
          </cell>
          <cell r="E321" t="str">
            <v>un</v>
          </cell>
          <cell r="F321">
            <v>659</v>
          </cell>
          <cell r="G321" t="str">
            <v>257,79</v>
          </cell>
          <cell r="H321">
            <v>169883.61000000002</v>
          </cell>
          <cell r="I321">
            <v>4.7654919264859237E-3</v>
          </cell>
        </row>
        <row r="322">
          <cell r="A322" t="str">
            <v>09.01.48</v>
          </cell>
          <cell r="B322" t="str">
            <v>09.11.028</v>
          </cell>
          <cell r="C322" t="str">
            <v>FDE-Jul/21</v>
          </cell>
          <cell r="D322" t="str">
            <v>Il-52 Luminaria P/ Vapor De Sodio 1X150W Em Poste Tub 7M</v>
          </cell>
          <cell r="E322" t="str">
            <v>un</v>
          </cell>
          <cell r="F322">
            <v>30</v>
          </cell>
          <cell r="G322" t="str">
            <v>2007,44</v>
          </cell>
          <cell r="H322">
            <v>60223.200000000004</v>
          </cell>
          <cell r="I322">
            <v>1.6893517472765446E-3</v>
          </cell>
        </row>
        <row r="323">
          <cell r="A323" t="str">
            <v>09.01.49</v>
          </cell>
          <cell r="B323" t="str">
            <v>09.11.035</v>
          </cell>
          <cell r="C323" t="str">
            <v>FDE-Jul/21</v>
          </cell>
          <cell r="D323" t="str">
            <v>Il-06 Luz De Obstaculo Com Lampada</v>
          </cell>
          <cell r="E323" t="str">
            <v>un</v>
          </cell>
          <cell r="F323">
            <v>1</v>
          </cell>
          <cell r="G323" t="str">
            <v>447,08</v>
          </cell>
          <cell r="H323">
            <v>447.08</v>
          </cell>
          <cell r="I323">
            <v>1.2541269463801284E-5</v>
          </cell>
        </row>
        <row r="324">
          <cell r="A324" t="str">
            <v>09.01.50</v>
          </cell>
          <cell r="B324" t="str">
            <v>09.82.010</v>
          </cell>
          <cell r="C324" t="str">
            <v>FDE-Jul/21</v>
          </cell>
          <cell r="D324" t="str">
            <v>Caixa Estampada 4" X 4"</v>
          </cell>
          <cell r="E324" t="str">
            <v>un</v>
          </cell>
          <cell r="F324">
            <v>276</v>
          </cell>
          <cell r="G324" t="str">
            <v>15,69</v>
          </cell>
          <cell r="H324">
            <v>4330.4399999999996</v>
          </cell>
          <cell r="I324">
            <v>1.2147538457730973E-4</v>
          </cell>
        </row>
        <row r="325">
          <cell r="A325" t="str">
            <v>09.01.51</v>
          </cell>
          <cell r="B325" t="str">
            <v>09.84.020</v>
          </cell>
          <cell r="C325" t="str">
            <v>FDE-Jul/21</v>
          </cell>
          <cell r="D325" t="str">
            <v>Espelho De 4'X2'</v>
          </cell>
          <cell r="E325" t="str">
            <v>un</v>
          </cell>
          <cell r="F325">
            <v>103</v>
          </cell>
          <cell r="G325" t="str">
            <v>5,57</v>
          </cell>
          <cell r="H325">
            <v>573.71</v>
          </cell>
          <cell r="I325">
            <v>1.6093432280749387E-5</v>
          </cell>
        </row>
        <row r="326">
          <cell r="A326" t="str">
            <v>09.01.52</v>
          </cell>
          <cell r="B326" t="str">
            <v>09.85.062</v>
          </cell>
          <cell r="C326" t="str">
            <v>FDE-Jul/21</v>
          </cell>
          <cell r="D326" t="str">
            <v>Condulete De 1 1/2"</v>
          </cell>
          <cell r="E326" t="str">
            <v>un</v>
          </cell>
          <cell r="F326">
            <v>11</v>
          </cell>
          <cell r="G326" t="str">
            <v>55,89</v>
          </cell>
          <cell r="H326">
            <v>614.79</v>
          </cell>
          <cell r="I326">
            <v>1.7245788345822652E-5</v>
          </cell>
        </row>
        <row r="327">
          <cell r="A327" t="str">
            <v>09.01.53</v>
          </cell>
          <cell r="B327" t="str">
            <v>09.85.063</v>
          </cell>
          <cell r="C327" t="str">
            <v>FDE-Jul/21</v>
          </cell>
          <cell r="D327" t="str">
            <v>Condulete De 2"</v>
          </cell>
          <cell r="E327" t="str">
            <v>un</v>
          </cell>
          <cell r="F327">
            <v>65</v>
          </cell>
          <cell r="G327" t="str">
            <v>101,66</v>
          </cell>
          <cell r="H327">
            <v>6607.9</v>
          </cell>
          <cell r="I327">
            <v>1.8536157844200704E-4</v>
          </cell>
        </row>
        <row r="328">
          <cell r="A328" t="str">
            <v>09.01.54</v>
          </cell>
          <cell r="B328" t="str">
            <v>09.85.064</v>
          </cell>
          <cell r="C328" t="str">
            <v>FDE-Jul/21</v>
          </cell>
          <cell r="D328" t="str">
            <v>Condulete De 3/4"</v>
          </cell>
          <cell r="E328" t="str">
            <v>un</v>
          </cell>
          <cell r="F328">
            <v>800</v>
          </cell>
          <cell r="G328" t="str">
            <v>39,09</v>
          </cell>
          <cell r="H328">
            <v>31272.000000000004</v>
          </cell>
          <cell r="I328">
            <v>8.7722684681040049E-4</v>
          </cell>
        </row>
        <row r="329">
          <cell r="A329" t="str">
            <v>09.01.55</v>
          </cell>
          <cell r="B329" t="str">
            <v>16.06.101</v>
          </cell>
          <cell r="C329" t="str">
            <v>FDE-Jul/21</v>
          </cell>
          <cell r="D329" t="str">
            <v>Instalação De Ventilador De Parede Vn-02</v>
          </cell>
          <cell r="E329" t="str">
            <v>un</v>
          </cell>
          <cell r="F329">
            <v>75</v>
          </cell>
          <cell r="G329" t="str">
            <v>12,13</v>
          </cell>
          <cell r="H329">
            <v>909.75000000000011</v>
          </cell>
          <cell r="I329">
            <v>2.5519861981509395E-5</v>
          </cell>
        </row>
        <row r="330">
          <cell r="A330" t="str">
            <v>09.01.56</v>
          </cell>
          <cell r="B330" t="str">
            <v>09.03.021</v>
          </cell>
          <cell r="C330" t="str">
            <v>FDE-Jul/21</v>
          </cell>
          <cell r="D330" t="str">
            <v>Cabo De 25 Mm2 - 1000V De Isolação</v>
          </cell>
          <cell r="E330" t="str">
            <v>m</v>
          </cell>
          <cell r="F330">
            <v>6</v>
          </cell>
          <cell r="G330" t="str">
            <v>48,66</v>
          </cell>
          <cell r="H330">
            <v>291.95999999999998</v>
          </cell>
          <cell r="I330">
            <v>8.1899191031838219E-6</v>
          </cell>
        </row>
        <row r="331">
          <cell r="A331" t="str">
            <v>09.01.57</v>
          </cell>
          <cell r="B331" t="str">
            <v>09.03.024</v>
          </cell>
          <cell r="C331" t="str">
            <v>FDE-Jul/21</v>
          </cell>
          <cell r="D331" t="str">
            <v>Cabo De 70 Mm2 - 1000V De Isolação</v>
          </cell>
          <cell r="E331" t="str">
            <v>m</v>
          </cell>
          <cell r="F331">
            <v>1374.85</v>
          </cell>
          <cell r="G331" t="str">
            <v>112,76</v>
          </cell>
          <cell r="H331">
            <v>155028.08600000001</v>
          </cell>
          <cell r="I331">
            <v>4.3487720340506389E-3</v>
          </cell>
        </row>
        <row r="332">
          <cell r="A332" t="str">
            <v>09.01.58</v>
          </cell>
          <cell r="B332" t="str">
            <v>09.03.029</v>
          </cell>
          <cell r="C332" t="str">
            <v>FDE-Jul/21</v>
          </cell>
          <cell r="D332" t="str">
            <v>Cabo De 240 Mm2 - 1000V De Isolação</v>
          </cell>
          <cell r="E332" t="str">
            <v>m</v>
          </cell>
          <cell r="F332">
            <v>571.20000000000005</v>
          </cell>
          <cell r="G332" t="str">
            <v>321,49</v>
          </cell>
          <cell r="H332">
            <v>183635.08800000002</v>
          </cell>
          <cell r="I332">
            <v>5.1512416605906369E-3</v>
          </cell>
        </row>
        <row r="333">
          <cell r="A333" t="str">
            <v>09.01.59</v>
          </cell>
          <cell r="B333" t="str">
            <v>09.09.063</v>
          </cell>
          <cell r="C333" t="str">
            <v>FDE-Jul/21</v>
          </cell>
          <cell r="D333" t="str">
            <v>Il-63 Luminaria De Embutir C/ Refletor E Aletas P/ Lamp. Fluorescente (4X16W)</v>
          </cell>
          <cell r="E333" t="str">
            <v>un</v>
          </cell>
          <cell r="F333">
            <v>6</v>
          </cell>
          <cell r="G333" t="str">
            <v>454,67</v>
          </cell>
          <cell r="H333">
            <v>2728.02</v>
          </cell>
          <cell r="I333">
            <v>7.6525082586201986E-5</v>
          </cell>
        </row>
        <row r="334">
          <cell r="A334" t="str">
            <v>09.02</v>
          </cell>
          <cell r="B334"/>
          <cell r="C334"/>
          <cell r="D334" t="str">
            <v>SPDA</v>
          </cell>
          <cell r="E334">
            <v>169506.71</v>
          </cell>
          <cell r="F334"/>
          <cell r="G334"/>
          <cell r="H334"/>
          <cell r="I334">
            <v>4.754919312052474E-3</v>
          </cell>
        </row>
        <row r="335">
          <cell r="A335" t="str">
            <v>09.02.01</v>
          </cell>
          <cell r="B335" t="str">
            <v>09.04.080</v>
          </cell>
          <cell r="C335" t="str">
            <v>FDE-Jul/21</v>
          </cell>
          <cell r="D335" t="str">
            <v>Quadro Geral - Cabo De Cobre Nu De 50 Mm2</v>
          </cell>
          <cell r="E335" t="str">
            <v>m</v>
          </cell>
          <cell r="F335">
            <v>1004</v>
          </cell>
          <cell r="G335" t="str">
            <v>89,08</v>
          </cell>
          <cell r="H335">
            <v>89436.319999999992</v>
          </cell>
          <cell r="I335">
            <v>2.5088238994604101E-3</v>
          </cell>
        </row>
        <row r="336">
          <cell r="A336" t="str">
            <v>09.02.02</v>
          </cell>
          <cell r="B336" t="str">
            <v>09.13.015</v>
          </cell>
          <cell r="C336" t="str">
            <v>FDE-Jul/21</v>
          </cell>
          <cell r="D336" t="str">
            <v>Barra Chata Aco Galvanizado (3/4"X1/8") - Captor P/ Para Raios</v>
          </cell>
          <cell r="E336" t="str">
            <v>m</v>
          </cell>
          <cell r="F336">
            <v>1364</v>
          </cell>
          <cell r="G336" t="str">
            <v>42,72</v>
          </cell>
          <cell r="H336">
            <v>58270.080000000002</v>
          </cell>
          <cell r="I336">
            <v>1.6345637804358461E-3</v>
          </cell>
        </row>
        <row r="337">
          <cell r="A337" t="str">
            <v>09.02.03</v>
          </cell>
          <cell r="B337" t="str">
            <v>09.13.027</v>
          </cell>
          <cell r="C337" t="str">
            <v>FDE-Jul/21</v>
          </cell>
          <cell r="D337" t="str">
            <v>Terra Simples - 1 Haste Com Caixa De Inspeção E Tampa De Concreto</v>
          </cell>
          <cell r="E337" t="str">
            <v>un</v>
          </cell>
          <cell r="F337">
            <v>29</v>
          </cell>
          <cell r="G337" t="str">
            <v>329,50</v>
          </cell>
          <cell r="H337">
            <v>9555.5</v>
          </cell>
          <cell r="I337">
            <v>2.6804621177720583E-4</v>
          </cell>
        </row>
        <row r="338">
          <cell r="A338" t="str">
            <v>09.02.04</v>
          </cell>
          <cell r="B338" t="str">
            <v>09.13.032</v>
          </cell>
          <cell r="C338" t="str">
            <v>FDE-Jul/21</v>
          </cell>
          <cell r="D338" t="str">
            <v>Conexao Exotermica Cabo/Cabo</v>
          </cell>
          <cell r="E338" t="str">
            <v>un</v>
          </cell>
          <cell r="F338">
            <v>65</v>
          </cell>
          <cell r="G338" t="str">
            <v>46,36</v>
          </cell>
          <cell r="H338">
            <v>3013.4</v>
          </cell>
          <cell r="I338">
            <v>8.4530422748096084E-5</v>
          </cell>
        </row>
        <row r="339">
          <cell r="A339" t="str">
            <v>09.02.05</v>
          </cell>
          <cell r="B339" t="str">
            <v>09.13.033</v>
          </cell>
          <cell r="C339" t="str">
            <v>FDE-Jul/21</v>
          </cell>
          <cell r="D339" t="str">
            <v>Conexao Exotermica Cabo/Haste</v>
          </cell>
          <cell r="E339" t="str">
            <v>un</v>
          </cell>
          <cell r="F339">
            <v>80</v>
          </cell>
          <cell r="G339" t="str">
            <v>53,71</v>
          </cell>
          <cell r="H339">
            <v>4296.8</v>
          </cell>
          <cell r="I339">
            <v>1.205317317528437E-4</v>
          </cell>
        </row>
        <row r="340">
          <cell r="A340" t="str">
            <v>09.02.06</v>
          </cell>
          <cell r="B340" t="str">
            <v>09.13.034</v>
          </cell>
          <cell r="C340" t="str">
            <v>FDE-Jul/21</v>
          </cell>
          <cell r="D340" t="str">
            <v>Conexao Exotermica Em Estrutura Metalica</v>
          </cell>
          <cell r="E340" t="str">
            <v>un</v>
          </cell>
          <cell r="F340">
            <v>57</v>
          </cell>
          <cell r="G340" t="str">
            <v>44,05</v>
          </cell>
          <cell r="H340">
            <v>2510.85</v>
          </cell>
          <cell r="I340">
            <v>7.0433135978315869E-5</v>
          </cell>
        </row>
        <row r="341">
          <cell r="A341" t="str">
            <v>09.02.07</v>
          </cell>
          <cell r="B341" t="str">
            <v>09.13.035</v>
          </cell>
          <cell r="C341" t="str">
            <v>FDE-Jul/21</v>
          </cell>
          <cell r="D341" t="str">
            <v xml:space="preserve">Relatorio De Inspeçao E Mediçao Com Laudo Tecnico Do Sistema De Proteçao Contra Descargas Atmosfericas Conforme Nbr 5419 
 </v>
          </cell>
          <cell r="E341" t="str">
            <v>un</v>
          </cell>
          <cell r="F341">
            <v>1</v>
          </cell>
          <cell r="G341" t="str">
            <v>2423,76</v>
          </cell>
          <cell r="H341">
            <v>2423.7600000000002</v>
          </cell>
          <cell r="I341">
            <v>6.7990129899756212E-5</v>
          </cell>
        </row>
        <row r="342">
          <cell r="A342" t="str">
            <v>09.03</v>
          </cell>
          <cell r="B342"/>
          <cell r="C342"/>
          <cell r="D342" t="str">
            <v>CABINE PRIMÁRIA (COMPLETA)</v>
          </cell>
          <cell r="E342">
            <v>123838.39439999996</v>
          </cell>
          <cell r="F342"/>
          <cell r="G342"/>
          <cell r="H342"/>
          <cell r="I342">
            <v>3.4738540622145917E-3</v>
          </cell>
        </row>
        <row r="343">
          <cell r="A343" t="str">
            <v>09.03.01</v>
          </cell>
          <cell r="B343" t="str">
            <v>01.05.001</v>
          </cell>
          <cell r="C343" t="str">
            <v>FDE-Jul/21</v>
          </cell>
          <cell r="D343" t="str">
            <v>Escavacao Manual - Profundidade Ate 1.80 M</v>
          </cell>
          <cell r="E343" t="str">
            <v>m3</v>
          </cell>
          <cell r="F343">
            <v>9.2200000000000006</v>
          </cell>
          <cell r="G343" t="str">
            <v>47,42</v>
          </cell>
          <cell r="H343">
            <v>437.21240000000006</v>
          </cell>
          <cell r="I343">
            <v>1.2264468375492694E-5</v>
          </cell>
        </row>
        <row r="344">
          <cell r="A344" t="str">
            <v>09.03.02</v>
          </cell>
          <cell r="B344" t="str">
            <v>01.06.001</v>
          </cell>
          <cell r="C344" t="str">
            <v>FDE-Jul/21</v>
          </cell>
          <cell r="D344" t="str">
            <v>Apiloamento Para Simples Regularizacao</v>
          </cell>
          <cell r="E344" t="str">
            <v>m2</v>
          </cell>
          <cell r="F344">
            <v>30.74</v>
          </cell>
          <cell r="G344" t="str">
            <v>8,24</v>
          </cell>
          <cell r="H344">
            <v>253.29759999999999</v>
          </cell>
          <cell r="I344">
            <v>7.1053803707035705E-6</v>
          </cell>
        </row>
        <row r="345">
          <cell r="A345" t="str">
            <v>09.03.03</v>
          </cell>
          <cell r="B345" t="str">
            <v>02.03.001</v>
          </cell>
          <cell r="C345" t="str">
            <v>FDE-Jul/21</v>
          </cell>
          <cell r="D345" t="str">
            <v>Forma De Madeira Macica</v>
          </cell>
          <cell r="E345" t="str">
            <v>m2</v>
          </cell>
          <cell r="F345">
            <v>6.66</v>
          </cell>
          <cell r="G345" t="str">
            <v>88,62</v>
          </cell>
          <cell r="H345">
            <v>590.20920000000001</v>
          </cell>
          <cell r="I345">
            <v>1.6556259768306758E-5</v>
          </cell>
        </row>
        <row r="346">
          <cell r="A346" t="str">
            <v>09.03.04</v>
          </cell>
          <cell r="B346" t="str">
            <v>13.80.013</v>
          </cell>
          <cell r="C346" t="str">
            <v>FDE-Jul/21</v>
          </cell>
          <cell r="D346" t="str">
            <v>Isolamento Com Lona Preta</v>
          </cell>
          <cell r="E346" t="str">
            <v>m2</v>
          </cell>
          <cell r="F346">
            <v>30.74</v>
          </cell>
          <cell r="G346" t="str">
            <v>4,16</v>
          </cell>
          <cell r="H346">
            <v>127.8784</v>
          </cell>
          <cell r="I346">
            <v>3.5871823230736475E-6</v>
          </cell>
        </row>
        <row r="347">
          <cell r="A347" t="str">
            <v>09.03.05</v>
          </cell>
          <cell r="B347" t="str">
            <v>16.02.071</v>
          </cell>
          <cell r="C347" t="str">
            <v>FDE-Jul/21</v>
          </cell>
          <cell r="D347" t="str">
            <v>Lastro De Pedra Britada - 5Cm</v>
          </cell>
          <cell r="E347" t="str">
            <v>m2</v>
          </cell>
          <cell r="F347">
            <v>30.74</v>
          </cell>
          <cell r="G347" t="str">
            <v>9,04</v>
          </cell>
          <cell r="H347">
            <v>277.88959999999997</v>
          </cell>
          <cell r="I347">
            <v>7.7952231251408093E-6</v>
          </cell>
        </row>
        <row r="348">
          <cell r="A348" t="str">
            <v>09.03.06</v>
          </cell>
          <cell r="B348" t="str">
            <v>13.80.032</v>
          </cell>
          <cell r="C348" t="str">
            <v>FDE-Jul/21</v>
          </cell>
          <cell r="D348" t="str">
            <v>Tela Q-92 Para Piso De Concreto</v>
          </cell>
          <cell r="E348" t="str">
            <v>m2</v>
          </cell>
          <cell r="F348">
            <v>61.48</v>
          </cell>
          <cell r="G348" t="str">
            <v>25,37</v>
          </cell>
          <cell r="H348">
            <v>1559.7475999999999</v>
          </cell>
          <cell r="I348">
            <v>4.3753276700181938E-5</v>
          </cell>
        </row>
        <row r="349">
          <cell r="A349" t="str">
            <v>09.03.07</v>
          </cell>
          <cell r="B349" t="str">
            <v>02.05.028</v>
          </cell>
          <cell r="C349" t="str">
            <v>FDE-Jul/21</v>
          </cell>
          <cell r="D349" t="str">
            <v>Concreto Dosado,Bombeado E Lancado Fck 25 Mpa</v>
          </cell>
          <cell r="E349" t="str">
            <v>m3</v>
          </cell>
          <cell r="F349">
            <v>9.2200000000000006</v>
          </cell>
          <cell r="G349" t="str">
            <v>537,92</v>
          </cell>
          <cell r="H349">
            <v>4959.6224000000002</v>
          </cell>
          <cell r="I349">
            <v>1.3912490148766405E-4</v>
          </cell>
        </row>
        <row r="350">
          <cell r="A350" t="str">
            <v>09.03.08</v>
          </cell>
          <cell r="B350" t="str">
            <v>04.01.051</v>
          </cell>
          <cell r="C350" t="str">
            <v>FDE-Jul/21</v>
          </cell>
          <cell r="D350" t="str">
            <v>Alvenaria Auto-Portante: Bloco Concreto Estrutural De 19X19X39Cm Classe B</v>
          </cell>
          <cell r="E350" t="str">
            <v>m2</v>
          </cell>
          <cell r="F350">
            <v>86.58</v>
          </cell>
          <cell r="G350" t="str">
            <v>106,12</v>
          </cell>
          <cell r="H350">
            <v>9187.8696</v>
          </cell>
          <cell r="I350">
            <v>2.5773362362858579E-4</v>
          </cell>
        </row>
        <row r="351">
          <cell r="A351" t="str">
            <v>09.03.09</v>
          </cell>
          <cell r="B351" t="str">
            <v>06.02.017</v>
          </cell>
          <cell r="C351" t="str">
            <v>FDE-Jul/21</v>
          </cell>
          <cell r="D351" t="str">
            <v>Pf-17 Porta Em Chapa De Ferro L=102Cm</v>
          </cell>
          <cell r="E351" t="str">
            <v>un</v>
          </cell>
          <cell r="F351">
            <v>1</v>
          </cell>
          <cell r="G351" t="str">
            <v>2724,37</v>
          </cell>
          <cell r="H351">
            <v>2724.37</v>
          </cell>
          <cell r="I351">
            <v>7.6422694571656762E-5</v>
          </cell>
        </row>
        <row r="352">
          <cell r="A352" t="str">
            <v>09.03.10</v>
          </cell>
          <cell r="B352" t="str">
            <v>06.01.027</v>
          </cell>
          <cell r="C352" t="str">
            <v>FDE-Jul/21</v>
          </cell>
          <cell r="D352" t="str">
            <v>Caixilhos De Ferro -Fixo Com Ventilacao Permanente</v>
          </cell>
          <cell r="E352" t="str">
            <v>m2</v>
          </cell>
          <cell r="F352">
            <v>1</v>
          </cell>
          <cell r="G352" t="str">
            <v>626,36</v>
          </cell>
          <cell r="H352">
            <v>626.36</v>
          </cell>
          <cell r="I352">
            <v>1.757034432617557E-5</v>
          </cell>
        </row>
        <row r="353">
          <cell r="A353" t="str">
            <v>09.03.11</v>
          </cell>
          <cell r="B353" t="str">
            <v>15.03.021</v>
          </cell>
          <cell r="C353" t="str">
            <v>FDE-Jul/21</v>
          </cell>
          <cell r="D353" t="str">
            <v>Esmalte Em Esquadrias De Ferro</v>
          </cell>
          <cell r="E353" t="str">
            <v>m2</v>
          </cell>
          <cell r="F353">
            <v>9.43</v>
          </cell>
          <cell r="G353" t="str">
            <v>33,43</v>
          </cell>
          <cell r="H353">
            <v>315.24489999999997</v>
          </cell>
          <cell r="I353">
            <v>8.8430957278095411E-6</v>
          </cell>
        </row>
        <row r="354">
          <cell r="A354" t="str">
            <v>09.03.12</v>
          </cell>
          <cell r="B354" t="str">
            <v>06.03.032</v>
          </cell>
          <cell r="C354" t="str">
            <v>FDE-Jul/21</v>
          </cell>
          <cell r="D354" t="str">
            <v>Gr-01 Grade De Protecao Ferro Chato 1" X 1/4" Malha 15Cm X15Cm</v>
          </cell>
          <cell r="E354" t="str">
            <v>m2</v>
          </cell>
          <cell r="F354">
            <v>1</v>
          </cell>
          <cell r="G354" t="str">
            <v>885,17</v>
          </cell>
          <cell r="H354">
            <v>885.17</v>
          </cell>
          <cell r="I354">
            <v>2.4830355845202162E-5</v>
          </cell>
        </row>
        <row r="355">
          <cell r="A355" t="str">
            <v>09.03.13</v>
          </cell>
          <cell r="B355" t="str">
            <v>06.03.018</v>
          </cell>
          <cell r="C355" t="str">
            <v>FDE-Jul/21</v>
          </cell>
          <cell r="D355" t="str">
            <v>Tp-03 Tela De Proteção Arame Galvanizado Ondulado  - Requadro De Ferro</v>
          </cell>
          <cell r="E355" t="str">
            <v>m2</v>
          </cell>
          <cell r="F355">
            <v>1</v>
          </cell>
          <cell r="G355" t="str">
            <v>547,50</v>
          </cell>
          <cell r="H355">
            <v>547.5</v>
          </cell>
          <cell r="I355">
            <v>1.5358202181782239E-5</v>
          </cell>
        </row>
        <row r="356">
          <cell r="A356" t="str">
            <v>09.03.14</v>
          </cell>
          <cell r="B356" t="str">
            <v>16.01.091</v>
          </cell>
          <cell r="C356" t="str">
            <v>FDE-Jul/21</v>
          </cell>
          <cell r="D356" t="str">
            <v>Fe-02  Fechamento Para Setorizaçao (Gradil Eletrofundido)</v>
          </cell>
          <cell r="E356" t="str">
            <v>m2</v>
          </cell>
          <cell r="F356">
            <v>4.46</v>
          </cell>
          <cell r="G356" t="str">
            <v>613,91</v>
          </cell>
          <cell r="H356">
            <v>2738.0385999999999</v>
          </cell>
          <cell r="I356">
            <v>7.6806119452646555E-5</v>
          </cell>
        </row>
        <row r="357">
          <cell r="A357" t="str">
            <v>09.03.15</v>
          </cell>
          <cell r="B357" t="str">
            <v>06.02.089</v>
          </cell>
          <cell r="C357" t="str">
            <v>FDE-Jul/21</v>
          </cell>
          <cell r="D357" t="str">
            <v>Portão Basculante Em Gradil Eletrofundido</v>
          </cell>
          <cell r="E357" t="str">
            <v>m2</v>
          </cell>
          <cell r="F357">
            <v>2.52</v>
          </cell>
          <cell r="G357" t="str">
            <v>1748,82</v>
          </cell>
          <cell r="H357">
            <v>4407.0263999999997</v>
          </cell>
          <cell r="I357">
            <v>1.2362374880667019E-4</v>
          </cell>
        </row>
        <row r="358">
          <cell r="A358" t="str">
            <v>09.03.16</v>
          </cell>
          <cell r="B358" t="str">
            <v>03.03.003</v>
          </cell>
          <cell r="C358" t="str">
            <v>FDE-Jul/21</v>
          </cell>
          <cell r="D358" t="str">
            <v>Laje Pre-Faabricada Unid c/Vigotas Protendidas LP12-100Kgf/m2</v>
          </cell>
          <cell r="E358" t="str">
            <v>m2</v>
          </cell>
          <cell r="F358">
            <v>15.58</v>
          </cell>
          <cell r="G358" t="str">
            <v>182,44</v>
          </cell>
          <cell r="H358">
            <v>2842.4151999999999</v>
          </cell>
          <cell r="I358">
            <v>7.9734040778394515E-5</v>
          </cell>
        </row>
        <row r="359">
          <cell r="A359" t="str">
            <v>09.03.17</v>
          </cell>
          <cell r="B359" t="str">
            <v>11.02.066</v>
          </cell>
          <cell r="C359" t="str">
            <v>FDE-Jul/21</v>
          </cell>
          <cell r="D359" t="str">
            <v>Regularizacao De Superficie P/ Preparo Imperm 1:3 E=2,5Cm</v>
          </cell>
          <cell r="E359" t="str">
            <v>m2</v>
          </cell>
          <cell r="F359">
            <v>17.95</v>
          </cell>
          <cell r="G359" t="str">
            <v>32,99</v>
          </cell>
          <cell r="H359">
            <v>592.17050000000006</v>
          </cell>
          <cell r="I359">
            <v>1.6611277196506082E-5</v>
          </cell>
        </row>
        <row r="360">
          <cell r="A360" t="str">
            <v>09.03.18</v>
          </cell>
          <cell r="B360" t="str">
            <v>11.02.024</v>
          </cell>
          <cell r="C360" t="str">
            <v>FDE-Jul/21</v>
          </cell>
          <cell r="D360" t="str">
            <v>Impermeabilizacao Com Manta Asfaltica Pre Fabricada 4Mm</v>
          </cell>
          <cell r="E360" t="str">
            <v>m2</v>
          </cell>
          <cell r="F360">
            <v>17.95</v>
          </cell>
          <cell r="G360" t="str">
            <v>102,55</v>
          </cell>
          <cell r="H360">
            <v>1840.7724999999998</v>
          </cell>
          <cell r="I360">
            <v>5.1636449727241543E-5</v>
          </cell>
        </row>
        <row r="361">
          <cell r="A361" t="str">
            <v>09.03.19</v>
          </cell>
          <cell r="B361" t="str">
            <v>11.02.067</v>
          </cell>
          <cell r="C361" t="str">
            <v>FDE-Jul/21</v>
          </cell>
          <cell r="D361" t="str">
            <v xml:space="preserve">Argamassa Para Proteçao Mecanica Sobre Superficie Impermeabilizada Traço 1:4  Espessura 3Cm  
 </v>
          </cell>
          <cell r="E361" t="str">
            <v>m2</v>
          </cell>
          <cell r="F361">
            <v>17.95</v>
          </cell>
          <cell r="G361" t="str">
            <v>34,17</v>
          </cell>
          <cell r="H361">
            <v>613.35149999999999</v>
          </cell>
          <cell r="I361">
            <v>1.7205436247487504E-5</v>
          </cell>
        </row>
        <row r="362">
          <cell r="A362" t="str">
            <v>09.03.20</v>
          </cell>
          <cell r="B362" t="str">
            <v>15.02.025</v>
          </cell>
          <cell r="C362" t="str">
            <v>FDE-Jul/21</v>
          </cell>
          <cell r="D362" t="str">
            <v>Tinta Latex Standard</v>
          </cell>
          <cell r="E362" t="str">
            <v>m2</v>
          </cell>
          <cell r="F362">
            <v>62.24</v>
          </cell>
          <cell r="G362" t="str">
            <v>33,43</v>
          </cell>
          <cell r="H362">
            <v>2080.6831999999999</v>
          </cell>
          <cell r="I362">
            <v>5.8366307327557354E-5</v>
          </cell>
        </row>
        <row r="363">
          <cell r="A363" t="str">
            <v>09.03.21</v>
          </cell>
          <cell r="B363" t="str">
            <v>15.04.006</v>
          </cell>
          <cell r="C363" t="str">
            <v>FDE-Jul/21</v>
          </cell>
          <cell r="D363" t="str">
            <v>Tinta Latex Standard</v>
          </cell>
          <cell r="E363" t="str">
            <v>m2</v>
          </cell>
          <cell r="F363">
            <v>51.12</v>
          </cell>
          <cell r="G363" t="str">
            <v>27,26</v>
          </cell>
          <cell r="H363">
            <v>1393.5311999999999</v>
          </cell>
          <cell r="I363">
            <v>3.9090655554742686E-5</v>
          </cell>
        </row>
        <row r="364">
          <cell r="A364" t="str">
            <v>09.03.22</v>
          </cell>
          <cell r="B364" t="str">
            <v>09.85.053</v>
          </cell>
          <cell r="C364" t="str">
            <v>FDE-Jul/21</v>
          </cell>
          <cell r="D364" t="str">
            <v>Poste De Concreto Tubular Oco De 7 M De Compr C/ Janela Isnpecao</v>
          </cell>
          <cell r="E364" t="str">
            <v>un</v>
          </cell>
          <cell r="F364">
            <v>1</v>
          </cell>
          <cell r="G364" t="str">
            <v>1283,62</v>
          </cell>
          <cell r="H364">
            <v>1283.6199999999999</v>
          </cell>
          <cell r="I364">
            <v>3.600748033713117E-5</v>
          </cell>
        </row>
        <row r="365">
          <cell r="A365" t="str">
            <v>09.03.23</v>
          </cell>
          <cell r="B365" t="str">
            <v>09.80.005</v>
          </cell>
          <cell r="C365" t="str">
            <v>FDE-Jul/21</v>
          </cell>
          <cell r="D365" t="str">
            <v>Bucha Para Passagem Interna/Externa Com Isolacao Para 15 Kv</v>
          </cell>
          <cell r="E365" t="str">
            <v>un</v>
          </cell>
          <cell r="F365">
            <v>6</v>
          </cell>
          <cell r="G365" t="str">
            <v>493,84</v>
          </cell>
          <cell r="H365">
            <v>2963.04</v>
          </cell>
          <cell r="I365">
            <v>8.311774866248045E-5</v>
          </cell>
        </row>
        <row r="366">
          <cell r="A366" t="str">
            <v>09.03.24</v>
          </cell>
          <cell r="B366" t="str">
            <v>09.80.048</v>
          </cell>
          <cell r="C366" t="str">
            <v>FDE-Jul/21</v>
          </cell>
          <cell r="D366" t="str">
            <v>Sela Para Cruzeta De Madeira</v>
          </cell>
          <cell r="E366" t="str">
            <v>un</v>
          </cell>
          <cell r="F366">
            <v>3</v>
          </cell>
          <cell r="G366" t="str">
            <v>82,87</v>
          </cell>
          <cell r="H366">
            <v>248.61</v>
          </cell>
          <cell r="I366">
            <v>6.973886108516681E-6</v>
          </cell>
        </row>
        <row r="367">
          <cell r="A367" t="str">
            <v>09.03.25</v>
          </cell>
          <cell r="B367" t="str">
            <v>09.80.050</v>
          </cell>
          <cell r="C367" t="str">
            <v>FDE-Jul/21</v>
          </cell>
          <cell r="D367" t="str">
            <v>Cruzeta De Madeira De 2400 Mm</v>
          </cell>
          <cell r="E367" t="str">
            <v>un</v>
          </cell>
          <cell r="F367">
            <v>3</v>
          </cell>
          <cell r="G367" t="str">
            <v>302,15</v>
          </cell>
          <cell r="H367">
            <v>906.44999999999993</v>
          </cell>
          <cell r="I367">
            <v>2.5427291995756183E-5</v>
          </cell>
        </row>
        <row r="368">
          <cell r="A368" t="str">
            <v>09.03.26</v>
          </cell>
          <cell r="B368" t="str">
            <v>09.80.051</v>
          </cell>
          <cell r="C368" t="str">
            <v>FDE-Jul/21</v>
          </cell>
          <cell r="D368" t="str">
            <v>Mao Francesa De 700 Mm</v>
          </cell>
          <cell r="E368" t="str">
            <v>un</v>
          </cell>
          <cell r="F368">
            <v>3</v>
          </cell>
          <cell r="G368" t="str">
            <v>62,59</v>
          </cell>
          <cell r="H368">
            <v>187.77</v>
          </cell>
          <cell r="I368">
            <v>5.2672321893575368E-6</v>
          </cell>
        </row>
        <row r="369">
          <cell r="A369" t="str">
            <v>09.03.27</v>
          </cell>
          <cell r="B369" t="str">
            <v>09.80.029</v>
          </cell>
          <cell r="C369" t="str">
            <v>FDE-Jul/21</v>
          </cell>
          <cell r="D369" t="str">
            <v>Chave Fusivel Indic 'Matheus' P/100 A/15 Kv Ruptura 1200A Poste/Estal</v>
          </cell>
          <cell r="E369" t="str">
            <v>un</v>
          </cell>
          <cell r="F369">
            <v>3</v>
          </cell>
          <cell r="G369" t="str">
            <v>356,01</v>
          </cell>
          <cell r="H369">
            <v>1068.03</v>
          </cell>
          <cell r="I369">
            <v>2.995985511636326E-5</v>
          </cell>
        </row>
        <row r="370">
          <cell r="A370" t="str">
            <v>09.03.28</v>
          </cell>
          <cell r="B370" t="str">
            <v>09.80.017</v>
          </cell>
          <cell r="C370" t="str">
            <v>FDE-Jul/21</v>
          </cell>
          <cell r="D370" t="str">
            <v>Mufla Terminal Unipolar Externa P/ Cabo Isolação Xlpe 15Kv Ate 35Mm2</v>
          </cell>
          <cell r="E370" t="str">
            <v>un</v>
          </cell>
          <cell r="F370">
            <v>3</v>
          </cell>
          <cell r="G370" t="str">
            <v>483,45</v>
          </cell>
          <cell r="H370">
            <v>1450.35</v>
          </cell>
          <cell r="I370">
            <v>4.068450873853492E-5</v>
          </cell>
        </row>
        <row r="371">
          <cell r="A371" t="str">
            <v>09.03.29</v>
          </cell>
          <cell r="B371" t="str">
            <v>09.80.021</v>
          </cell>
          <cell r="C371" t="str">
            <v>FDE-Jul/21</v>
          </cell>
          <cell r="D371" t="str">
            <v>Cabo Seco Tripolar (Thv Sintenax) 3X25 Mm2 / 15Kv</v>
          </cell>
          <cell r="E371" t="str">
            <v>m</v>
          </cell>
          <cell r="F371">
            <v>68.459999999999994</v>
          </cell>
          <cell r="G371" t="str">
            <v>228,64</v>
          </cell>
          <cell r="H371">
            <v>15652.694399999998</v>
          </cell>
          <cell r="I371">
            <v>4.3908172654767236E-4</v>
          </cell>
        </row>
        <row r="372">
          <cell r="A372" t="str">
            <v>09.03.30</v>
          </cell>
          <cell r="B372" t="str">
            <v>09.05.008</v>
          </cell>
          <cell r="C372" t="str">
            <v>FDE-Jul/21</v>
          </cell>
          <cell r="D372" t="str">
            <v>Eletrod Aco Galv Quente (Nbr5624) 80Mm(3") Incl Conexoes</v>
          </cell>
          <cell r="E372" t="str">
            <v>m</v>
          </cell>
          <cell r="F372">
            <v>22.82</v>
          </cell>
          <cell r="G372" t="str">
            <v>218,56</v>
          </cell>
          <cell r="H372">
            <v>4987.5392000000002</v>
          </cell>
          <cell r="I372">
            <v>1.399080099053232E-4</v>
          </cell>
        </row>
        <row r="373">
          <cell r="A373" t="str">
            <v>09.03.31</v>
          </cell>
          <cell r="B373" t="str">
            <v>09.80.010</v>
          </cell>
          <cell r="C373" t="str">
            <v>FDE-Jul/21</v>
          </cell>
          <cell r="D373" t="str">
            <v>Isolador Tipo Pino Para 15 Kv, Inclusive Pino, Instalado Em Cabine</v>
          </cell>
          <cell r="E373" t="str">
            <v>un</v>
          </cell>
          <cell r="F373">
            <v>4</v>
          </cell>
          <cell r="G373" t="str">
            <v>60,61</v>
          </cell>
          <cell r="H373">
            <v>242.44</v>
          </cell>
          <cell r="I373">
            <v>6.8008082866690154E-6</v>
          </cell>
        </row>
        <row r="374">
          <cell r="A374" t="str">
            <v>09.03.32</v>
          </cell>
          <cell r="B374" t="str">
            <v>09.80.014</v>
          </cell>
          <cell r="C374" t="str">
            <v>FDE-Jul/21</v>
          </cell>
          <cell r="D374" t="str">
            <v>Terminal Ou Conector Para Vergalhao De Cobre De 3/8" (10 Mm2)</v>
          </cell>
          <cell r="E374" t="str">
            <v>un</v>
          </cell>
          <cell r="F374">
            <v>15</v>
          </cell>
          <cell r="G374" t="str">
            <v>33,71</v>
          </cell>
          <cell r="H374">
            <v>505.65000000000003</v>
          </cell>
          <cell r="I374">
            <v>1.4184246453366556E-5</v>
          </cell>
        </row>
        <row r="375">
          <cell r="A375" t="str">
            <v>09.03.33</v>
          </cell>
          <cell r="B375" t="str">
            <v>09.80.019</v>
          </cell>
          <cell r="C375" t="str">
            <v>FDE-Jul/21</v>
          </cell>
          <cell r="D375" t="str">
            <v>Mufla Terminal Unipolar Interna P/ Cabo Isolação Xlpe 15Kv Ate 35Mm2</v>
          </cell>
          <cell r="E375" t="str">
            <v>un</v>
          </cell>
          <cell r="F375">
            <v>3</v>
          </cell>
          <cell r="G375" t="str">
            <v>369,03</v>
          </cell>
          <cell r="H375">
            <v>1107.0899999999999</v>
          </cell>
          <cell r="I375">
            <v>3.1055547129551233E-5</v>
          </cell>
        </row>
        <row r="376">
          <cell r="A376" t="str">
            <v>09.03.34</v>
          </cell>
          <cell r="B376" t="str">
            <v>09.80.042</v>
          </cell>
          <cell r="C376" t="str">
            <v>FDE-Jul/21</v>
          </cell>
          <cell r="D376" t="str">
            <v>Tapete De Borracha De 100 X 100 X 0,5 Cm</v>
          </cell>
          <cell r="E376" t="str">
            <v>un</v>
          </cell>
          <cell r="F376">
            <v>1</v>
          </cell>
          <cell r="G376" t="str">
            <v>567,81</v>
          </cell>
          <cell r="H376">
            <v>567.80999999999995</v>
          </cell>
          <cell r="I376">
            <v>1.5927928366826981E-5</v>
          </cell>
        </row>
        <row r="377">
          <cell r="A377" t="str">
            <v>09.03.35</v>
          </cell>
          <cell r="B377" t="str">
            <v>09.80.043</v>
          </cell>
          <cell r="C377" t="str">
            <v>FDE-Jul/21</v>
          </cell>
          <cell r="D377" t="str">
            <v>Luva De Borracha Para A.T. 20 Kv</v>
          </cell>
          <cell r="E377" t="str">
            <v>pr</v>
          </cell>
          <cell r="F377">
            <v>1</v>
          </cell>
          <cell r="G377" t="str">
            <v>600,66</v>
          </cell>
          <cell r="H377">
            <v>600.66</v>
          </cell>
          <cell r="I377">
            <v>1.6849420497733917E-5</v>
          </cell>
        </row>
        <row r="378">
          <cell r="A378" t="str">
            <v>09.03.36</v>
          </cell>
          <cell r="B378" t="str">
            <v>09.80.044</v>
          </cell>
          <cell r="C378" t="str">
            <v>FDE-Jul/21</v>
          </cell>
          <cell r="D378" t="str">
            <v>Vara Manopla De Fenolite De 2,70 M P/ Chave Seccionadora - 15 Kv</v>
          </cell>
          <cell r="E378" t="str">
            <v>un</v>
          </cell>
          <cell r="F378">
            <v>1</v>
          </cell>
          <cell r="G378" t="str">
            <v>283,06</v>
          </cell>
          <cell r="H378">
            <v>283.06</v>
          </cell>
          <cell r="I378">
            <v>7.9402606567585032E-6</v>
          </cell>
        </row>
        <row r="379">
          <cell r="A379" t="str">
            <v>09.03.37</v>
          </cell>
          <cell r="B379" t="str">
            <v>09.80.062</v>
          </cell>
          <cell r="C379" t="str">
            <v>FDE-Jul/21</v>
          </cell>
          <cell r="D379" t="str">
            <v>Transf-Pot 300 Kva-M.T.13,2 Kv(5%)B.T. 220/127(5%) Em Cabine</v>
          </cell>
          <cell r="E379" t="str">
            <v>un</v>
          </cell>
          <cell r="F379">
            <v>1</v>
          </cell>
          <cell r="G379" t="str">
            <v>30738,75</v>
          </cell>
          <cell r="H379">
            <v>30738.75</v>
          </cell>
          <cell r="I379">
            <v>8.6226837865800699E-4</v>
          </cell>
        </row>
        <row r="380">
          <cell r="A380" t="str">
            <v>09.03.38</v>
          </cell>
          <cell r="B380" t="str">
            <v>09.09.083</v>
          </cell>
          <cell r="C380" t="str">
            <v>FDE-Jul/21</v>
          </cell>
          <cell r="D380" t="str">
            <v>Il-83 Iluminação Autonoma De Emergência - Led</v>
          </cell>
          <cell r="E380" t="str">
            <v>un</v>
          </cell>
          <cell r="F380">
            <v>2</v>
          </cell>
          <cell r="G380" t="str">
            <v>69,17</v>
          </cell>
          <cell r="H380">
            <v>138.34</v>
          </cell>
          <cell r="I380">
            <v>3.8806460088178177E-6</v>
          </cell>
        </row>
        <row r="381">
          <cell r="A381" t="str">
            <v>09.03.39</v>
          </cell>
          <cell r="B381" t="str">
            <v>09.80.090</v>
          </cell>
          <cell r="C381" t="str">
            <v>FDE-Jul/21</v>
          </cell>
          <cell r="D381" t="str">
            <v>Placa De Aviso Em Cabine Primaria</v>
          </cell>
          <cell r="E381" t="str">
            <v>un</v>
          </cell>
          <cell r="F381">
            <v>5</v>
          </cell>
          <cell r="G381" t="str">
            <v>63,55</v>
          </cell>
          <cell r="H381">
            <v>317.75</v>
          </cell>
          <cell r="I381">
            <v>8.9133675676005606E-6</v>
          </cell>
        </row>
        <row r="382">
          <cell r="A382" t="str">
            <v>09.03.40</v>
          </cell>
          <cell r="B382" t="str">
            <v>09.80.026</v>
          </cell>
          <cell r="C382" t="str">
            <v>FDE-Jul/21</v>
          </cell>
          <cell r="D382" t="str">
            <v>Chave Seccionadora Tripolar Seca Para 200A/15 Kv C/ Cmd Prolongado</v>
          </cell>
          <cell r="E382" t="str">
            <v>un</v>
          </cell>
          <cell r="F382">
            <v>2</v>
          </cell>
          <cell r="G382" t="str">
            <v>2615,63</v>
          </cell>
          <cell r="H382">
            <v>5231.26</v>
          </cell>
          <cell r="I382">
            <v>1.467447465670688E-4</v>
          </cell>
        </row>
        <row r="383">
          <cell r="A383" t="str">
            <v>09.03.41</v>
          </cell>
          <cell r="B383" t="str">
            <v>09.80.012</v>
          </cell>
          <cell r="C383" t="str">
            <v>FDE-Jul/21</v>
          </cell>
          <cell r="D383" t="str">
            <v>Vergalhao De Cobre De 3/8" (10Mm)</v>
          </cell>
          <cell r="E383" t="str">
            <v>m</v>
          </cell>
          <cell r="F383">
            <v>9</v>
          </cell>
          <cell r="G383" t="str">
            <v>112,08</v>
          </cell>
          <cell r="H383">
            <v>1008.72</v>
          </cell>
          <cell r="I383">
            <v>2.8296120008780604E-5</v>
          </cell>
        </row>
        <row r="384">
          <cell r="A384" t="str">
            <v>09.03.42</v>
          </cell>
          <cell r="B384" t="str">
            <v>09.82.029</v>
          </cell>
          <cell r="C384" t="str">
            <v>FDE-Jul/21</v>
          </cell>
          <cell r="D384" t="str">
            <v>Terminal Ou Conector De Pressao Para Cabo 50Mm</v>
          </cell>
          <cell r="E384" t="str">
            <v>un</v>
          </cell>
          <cell r="F384">
            <v>5</v>
          </cell>
          <cell r="G384" t="str">
            <v>33,84</v>
          </cell>
          <cell r="H384">
            <v>169.20000000000002</v>
          </cell>
          <cell r="I384">
            <v>4.7463156331644845E-6</v>
          </cell>
        </row>
        <row r="385">
          <cell r="A385" t="str">
            <v>09.03.43</v>
          </cell>
          <cell r="B385" t="str">
            <v>09.83.038</v>
          </cell>
          <cell r="C385" t="str">
            <v>FDE-Jul/21</v>
          </cell>
          <cell r="D385" t="str">
            <v>Barra De Cobre Para Neutro - 100 A</v>
          </cell>
          <cell r="E385" t="str">
            <v>un</v>
          </cell>
          <cell r="F385">
            <v>1</v>
          </cell>
          <cell r="G385" t="str">
            <v>50,06</v>
          </cell>
          <cell r="H385">
            <v>50.06</v>
          </cell>
          <cell r="I385">
            <v>1.4042586323653314E-6</v>
          </cell>
        </row>
        <row r="386">
          <cell r="A386" t="str">
            <v>09.03.44</v>
          </cell>
          <cell r="B386" t="str">
            <v>09.04.006</v>
          </cell>
          <cell r="C386" t="str">
            <v>FDE-Jul/21</v>
          </cell>
          <cell r="D386" t="str">
            <v>Caixa Em Chapa De Aço 16 Com Porta E Fecho</v>
          </cell>
          <cell r="E386" t="str">
            <v>m2</v>
          </cell>
          <cell r="F386">
            <v>4</v>
          </cell>
          <cell r="G386" t="str">
            <v>1393,71</v>
          </cell>
          <cell r="H386">
            <v>5574.84</v>
          </cell>
          <cell r="I386">
            <v>1.5638268465951945E-4</v>
          </cell>
        </row>
        <row r="387">
          <cell r="A387" t="str">
            <v>09.03.45</v>
          </cell>
          <cell r="B387" t="str">
            <v>09.08.002</v>
          </cell>
          <cell r="C387" t="str">
            <v>FDE-Jul/21</v>
          </cell>
          <cell r="D387" t="str">
            <v>Interruptor De 1 Tecla Simples Em Cx.4"X2"-Eletrod.Aço Galv.A Quente</v>
          </cell>
          <cell r="E387" t="str">
            <v>un</v>
          </cell>
          <cell r="F387">
            <v>1</v>
          </cell>
          <cell r="G387" t="str">
            <v>238,82</v>
          </cell>
          <cell r="H387">
            <v>238.82</v>
          </cell>
          <cell r="I387">
            <v>6.6992618174488303E-6</v>
          </cell>
        </row>
        <row r="388">
          <cell r="A388" t="str">
            <v>09.03.46</v>
          </cell>
          <cell r="B388" t="str">
            <v>09.08.049</v>
          </cell>
          <cell r="C388" t="str">
            <v>FDE-Jul/21</v>
          </cell>
          <cell r="D388" t="str">
            <v>Tomada 2P+T Padrao Nbr 14136 Corrente 20A-250V  - Eletrod. Pvc Ø 25Mm Amarelo.</v>
          </cell>
          <cell r="E388" t="str">
            <v>un</v>
          </cell>
          <cell r="F388">
            <v>1</v>
          </cell>
          <cell r="G388" t="str">
            <v>180,04</v>
          </cell>
          <cell r="H388">
            <v>180.04</v>
          </cell>
          <cell r="I388">
            <v>5.0503940106083552E-6</v>
          </cell>
        </row>
        <row r="389">
          <cell r="A389" t="str">
            <v>09.03.47</v>
          </cell>
          <cell r="B389" t="str">
            <v>09.09.077</v>
          </cell>
          <cell r="C389" t="str">
            <v>FDE-Jul/21</v>
          </cell>
          <cell r="D389" t="str">
            <v>Il-77 Luminária De Sobrepor C/Difusor Transp. P/Lampadas Fluor. (2X28W)</v>
          </cell>
          <cell r="E389" t="str">
            <v>un</v>
          </cell>
          <cell r="F389">
            <v>2</v>
          </cell>
          <cell r="G389" t="str">
            <v>372,93</v>
          </cell>
          <cell r="H389">
            <v>745.86</v>
          </cell>
          <cell r="I389">
            <v>2.092249987087507E-5</v>
          </cell>
        </row>
        <row r="390">
          <cell r="A390" t="str">
            <v>09.03.48</v>
          </cell>
          <cell r="B390" t="str">
            <v>09.85.064</v>
          </cell>
          <cell r="C390" t="str">
            <v>FDE-Jul/21</v>
          </cell>
          <cell r="D390" t="str">
            <v>Condulete De 3/4"</v>
          </cell>
          <cell r="E390" t="str">
            <v>un</v>
          </cell>
          <cell r="F390">
            <v>7</v>
          </cell>
          <cell r="G390" t="str">
            <v>39,09</v>
          </cell>
          <cell r="H390">
            <v>273.63</v>
          </cell>
          <cell r="I390">
            <v>7.6757349095910024E-6</v>
          </cell>
        </row>
        <row r="391">
          <cell r="A391" t="str">
            <v>09.03.49</v>
          </cell>
          <cell r="B391" t="str">
            <v>09.13.033</v>
          </cell>
          <cell r="C391" t="str">
            <v>FDE-Jul/21</v>
          </cell>
          <cell r="D391" t="str">
            <v>Conexao Exotermica Cabo/Haste</v>
          </cell>
          <cell r="E391" t="str">
            <v>un</v>
          </cell>
          <cell r="F391">
            <v>8</v>
          </cell>
          <cell r="G391" t="str">
            <v>53,71</v>
          </cell>
          <cell r="H391">
            <v>429.68</v>
          </cell>
          <cell r="I391">
            <v>1.2053173175284371E-5</v>
          </cell>
        </row>
        <row r="392">
          <cell r="A392" t="str">
            <v>09.03.50</v>
          </cell>
          <cell r="B392" t="str">
            <v>09.13.027</v>
          </cell>
          <cell r="C392" t="str">
            <v>FDE-Jul/21</v>
          </cell>
          <cell r="D392" t="str">
            <v>Terra Simples - 1 Haste Com Caixa De Inspeção E Tampa De Concreto</v>
          </cell>
          <cell r="E392" t="str">
            <v>un</v>
          </cell>
          <cell r="F392">
            <v>8</v>
          </cell>
          <cell r="G392" t="str">
            <v>329,50</v>
          </cell>
          <cell r="H392">
            <v>2636</v>
          </cell>
          <cell r="I392">
            <v>7.3943782559229189E-5</v>
          </cell>
        </row>
        <row r="393">
          <cell r="A393" t="str">
            <v>09.03.51</v>
          </cell>
          <cell r="B393" t="str">
            <v>09.04.023</v>
          </cell>
          <cell r="C393" t="str">
            <v>FDE-Jul/21</v>
          </cell>
          <cell r="D393" t="str">
            <v>Quadro Geral - Disjuntor Termo Magnetico 3X600A</v>
          </cell>
          <cell r="E393" t="str">
            <v>un</v>
          </cell>
          <cell r="F393">
            <v>1</v>
          </cell>
          <cell r="G393" t="str">
            <v>2376,35</v>
          </cell>
          <cell r="H393">
            <v>2376.35</v>
          </cell>
          <cell r="I393">
            <v>6.6660207771101785E-5</v>
          </cell>
        </row>
        <row r="394">
          <cell r="A394" t="str">
            <v>09.03.52</v>
          </cell>
          <cell r="B394" t="str">
            <v>09.04.050</v>
          </cell>
          <cell r="C394" t="str">
            <v>CDHU-181</v>
          </cell>
          <cell r="D394" t="str">
            <v>Forma Em Tubo De Papelão Com Diâmetro De 40 Cm</v>
          </cell>
          <cell r="E394" t="str">
            <v>m</v>
          </cell>
          <cell r="F394">
            <v>16</v>
          </cell>
          <cell r="G394">
            <v>167.12</v>
          </cell>
          <cell r="H394">
            <v>2673.92</v>
          </cell>
          <cell r="I394">
            <v>7.5007495850066053E-5</v>
          </cell>
        </row>
        <row r="395">
          <cell r="A395">
            <v>10</v>
          </cell>
          <cell r="B395"/>
          <cell r="C395"/>
          <cell r="D395" t="str">
            <v>FORRO</v>
          </cell>
          <cell r="E395">
            <v>91916.230500000005</v>
          </cell>
          <cell r="F395"/>
          <cell r="G395"/>
          <cell r="H395"/>
          <cell r="I395">
            <v>2.5783891357192682E-3</v>
          </cell>
        </row>
        <row r="396">
          <cell r="A396" t="str">
            <v>10.01</v>
          </cell>
          <cell r="B396"/>
          <cell r="C396"/>
          <cell r="D396" t="str">
            <v>FORRO</v>
          </cell>
          <cell r="E396">
            <v>91916.230500000005</v>
          </cell>
          <cell r="F396"/>
          <cell r="G396"/>
          <cell r="H396"/>
          <cell r="I396">
            <v>2.5783891357192682E-3</v>
          </cell>
        </row>
        <row r="397">
          <cell r="A397" t="str">
            <v>10.01.01</v>
          </cell>
          <cell r="B397" t="str">
            <v>10.01.049</v>
          </cell>
          <cell r="C397" t="str">
            <v>FDE-Jul/21</v>
          </cell>
          <cell r="D397" t="str">
            <v>Forro De Gesso Acartonado Incl Estrutura</v>
          </cell>
          <cell r="E397" t="str">
            <v>m2</v>
          </cell>
          <cell r="F397">
            <v>409.13</v>
          </cell>
          <cell r="G397" t="str">
            <v>91,85</v>
          </cell>
          <cell r="H397">
            <v>37578.590499999998</v>
          </cell>
          <cell r="I397">
            <v>1.0541362385486782E-3</v>
          </cell>
        </row>
        <row r="398">
          <cell r="A398" t="str">
            <v>10.01.02</v>
          </cell>
          <cell r="B398" t="str">
            <v>10.01.074</v>
          </cell>
          <cell r="C398" t="str">
            <v>FDE-Jul/21</v>
          </cell>
          <cell r="D398" t="str">
            <v>Forro Placa Mineral Nrc 0,65 Sahara Incl.Perfis Fornec/Inst.</v>
          </cell>
          <cell r="E398" t="str">
            <v>m2</v>
          </cell>
          <cell r="F398">
            <v>329</v>
          </cell>
          <cell r="G398" t="str">
            <v>165,16</v>
          </cell>
          <cell r="H398">
            <v>54337.64</v>
          </cell>
          <cell r="I398">
            <v>1.5242528971705898E-3</v>
          </cell>
        </row>
        <row r="399">
          <cell r="A399">
            <v>11</v>
          </cell>
          <cell r="B399"/>
          <cell r="C399"/>
          <cell r="D399" t="str">
            <v xml:space="preserve">REVESTIMENTO </v>
          </cell>
          <cell r="E399">
            <v>3319678.1796999997</v>
          </cell>
          <cell r="F399"/>
          <cell r="G399"/>
          <cell r="H399"/>
          <cell r="I399">
            <v>9.3121988424261976E-2</v>
          </cell>
        </row>
        <row r="400">
          <cell r="A400" t="str">
            <v>11.01</v>
          </cell>
          <cell r="B400"/>
          <cell r="C400"/>
          <cell r="D400" t="str">
            <v>REVESTIMENTO DE PAREDES INTERNAS</v>
          </cell>
          <cell r="E400">
            <v>683312.85399999982</v>
          </cell>
          <cell r="F400"/>
          <cell r="G400"/>
          <cell r="H400"/>
          <cell r="I400">
            <v>1.916795792720118E-2</v>
          </cell>
        </row>
        <row r="401">
          <cell r="A401" t="str">
            <v>11.01.01</v>
          </cell>
          <cell r="B401" t="str">
            <v>12.02.002</v>
          </cell>
          <cell r="C401" t="str">
            <v>FDE-Jul/21</v>
          </cell>
          <cell r="D401" t="str">
            <v>Chapisco</v>
          </cell>
          <cell r="E401" t="str">
            <v>m2</v>
          </cell>
          <cell r="F401">
            <v>7692.28</v>
          </cell>
          <cell r="G401" t="str">
            <v>7,31</v>
          </cell>
          <cell r="H401">
            <v>56230.566799999993</v>
          </cell>
          <cell r="I401">
            <v>1.5773523538093368E-3</v>
          </cell>
        </row>
        <row r="402">
          <cell r="A402" t="str">
            <v>11.01.03</v>
          </cell>
          <cell r="B402" t="str">
            <v>12.02.005</v>
          </cell>
          <cell r="C402" t="str">
            <v>FDE-Jul/21</v>
          </cell>
          <cell r="D402" t="str">
            <v>Emboco</v>
          </cell>
          <cell r="E402" t="str">
            <v>m2</v>
          </cell>
          <cell r="F402">
            <v>7692.28</v>
          </cell>
          <cell r="G402" t="str">
            <v>37,09</v>
          </cell>
          <cell r="H402">
            <v>285306.66519999999</v>
          </cell>
          <cell r="I402">
            <v>8.0032830099573612E-3</v>
          </cell>
        </row>
        <row r="403">
          <cell r="A403" t="str">
            <v>11.01.04</v>
          </cell>
          <cell r="B403" t="str">
            <v>12.02.007</v>
          </cell>
          <cell r="C403" t="str">
            <v>FDE-Jul/21</v>
          </cell>
          <cell r="D403" t="str">
            <v>Reboco</v>
          </cell>
          <cell r="E403" t="str">
            <v>m2</v>
          </cell>
          <cell r="F403">
            <v>7692.28</v>
          </cell>
          <cell r="G403" t="str">
            <v>27,44</v>
          </cell>
          <cell r="H403">
            <v>211076.16320000001</v>
          </cell>
          <cell r="I403">
            <v>5.9210052788684275E-3</v>
          </cell>
        </row>
        <row r="404">
          <cell r="A404" t="str">
            <v>11.01.05</v>
          </cell>
          <cell r="B404" t="str">
            <v>12.02.036</v>
          </cell>
          <cell r="C404" t="str">
            <v>FDE-Jul/21</v>
          </cell>
          <cell r="D404" t="str">
            <v>Revestimento Com Azulejos Lisos, Branco Brilhante</v>
          </cell>
          <cell r="E404" t="str">
            <v>m2</v>
          </cell>
          <cell r="F404">
            <v>1324.27</v>
          </cell>
          <cell r="G404" t="str">
            <v>76,66</v>
          </cell>
          <cell r="H404">
            <v>101518.5382</v>
          </cell>
          <cell r="I404">
            <v>2.8477483742001528E-3</v>
          </cell>
        </row>
        <row r="405">
          <cell r="A405" t="str">
            <v>11.01.06</v>
          </cell>
          <cell r="B405" t="str">
            <v>12.04.024</v>
          </cell>
          <cell r="C405" t="str">
            <v>FDE-Jul/21</v>
          </cell>
          <cell r="D405" t="str">
            <v>Revestimento Com Pastilhas Esmaltadas 5,0X 5,0 Cm</v>
          </cell>
          <cell r="E405" t="str">
            <v>m2</v>
          </cell>
          <cell r="F405">
            <v>138.97</v>
          </cell>
          <cell r="G405" t="str">
            <v>209,98</v>
          </cell>
          <cell r="H405">
            <v>29180.920599999998</v>
          </cell>
          <cell r="I405">
            <v>8.1856891036590732E-4</v>
          </cell>
        </row>
        <row r="406">
          <cell r="A406" t="str">
            <v>11.02</v>
          </cell>
          <cell r="B406"/>
          <cell r="C406"/>
          <cell r="D406" t="str">
            <v>REVESTIMENTO DE PAREDES EXTERNAS</v>
          </cell>
          <cell r="E406">
            <v>101836.76400000001</v>
          </cell>
          <cell r="F406"/>
          <cell r="G406"/>
          <cell r="H406"/>
          <cell r="I406">
            <v>2.8566750886766085E-3</v>
          </cell>
        </row>
        <row r="407">
          <cell r="A407" t="str">
            <v>11.02.01</v>
          </cell>
          <cell r="B407" t="str">
            <v>16.06.065</v>
          </cell>
          <cell r="C407" t="str">
            <v>FDE-Jul/21</v>
          </cell>
          <cell r="D407" t="str">
            <v>Andaime - Fachada - Aluguel Mensal</v>
          </cell>
          <cell r="E407" t="str">
            <v>m2</v>
          </cell>
          <cell r="F407">
            <v>728.88</v>
          </cell>
          <cell r="G407" t="str">
            <v>14,05</v>
          </cell>
          <cell r="H407">
            <v>10240.764000000001</v>
          </cell>
          <cell r="I407">
            <v>2.8726890229756536E-4</v>
          </cell>
        </row>
        <row r="408">
          <cell r="A408" t="str">
            <v>11.02.02</v>
          </cell>
          <cell r="B408" t="str">
            <v>12.04.004</v>
          </cell>
          <cell r="C408" t="str">
            <v>FDE-Jul/21</v>
          </cell>
          <cell r="D408" t="str">
            <v>Chapisco</v>
          </cell>
          <cell r="E408" t="str">
            <v>m2</v>
          </cell>
          <cell r="F408">
            <v>1275</v>
          </cell>
          <cell r="G408" t="str">
            <v>7,31</v>
          </cell>
          <cell r="H408">
            <v>9320.25</v>
          </cell>
          <cell r="I408">
            <v>2.6144709385343549E-4</v>
          </cell>
        </row>
        <row r="409">
          <cell r="A409" t="str">
            <v>11.02.03</v>
          </cell>
          <cell r="B409" t="str">
            <v>12.04.005</v>
          </cell>
          <cell r="C409" t="str">
            <v>FDE-Jul/21</v>
          </cell>
          <cell r="D409" t="str">
            <v>Emboco</v>
          </cell>
          <cell r="E409" t="str">
            <v>m2</v>
          </cell>
          <cell r="F409">
            <v>1275</v>
          </cell>
          <cell r="G409" t="str">
            <v>37,09</v>
          </cell>
          <cell r="H409">
            <v>47289.750000000007</v>
          </cell>
          <cell r="I409">
            <v>1.3265489344765969E-3</v>
          </cell>
        </row>
        <row r="410">
          <cell r="A410" t="str">
            <v>11.02.04</v>
          </cell>
          <cell r="B410" t="str">
            <v>12.04.007</v>
          </cell>
          <cell r="C410" t="str">
            <v>FDE-Jul/21</v>
          </cell>
          <cell r="D410" t="str">
            <v>Reboco</v>
          </cell>
          <cell r="E410" t="str">
            <v>m2</v>
          </cell>
          <cell r="F410">
            <v>1275</v>
          </cell>
          <cell r="G410" t="str">
            <v>27,44</v>
          </cell>
          <cell r="H410">
            <v>34986</v>
          </cell>
          <cell r="I410">
            <v>9.8141015804901078E-4</v>
          </cell>
        </row>
        <row r="411">
          <cell r="A411" t="str">
            <v>11.03</v>
          </cell>
          <cell r="B411"/>
          <cell r="C411"/>
          <cell r="D411" t="str">
            <v>REVESTIMENTOS ESPECIAIS</v>
          </cell>
          <cell r="E411">
            <v>2534528.5617</v>
          </cell>
          <cell r="F411"/>
          <cell r="G411"/>
          <cell r="H411"/>
          <cell r="I411">
            <v>7.1097355408384189E-2</v>
          </cell>
        </row>
        <row r="412">
          <cell r="A412" t="str">
            <v>11.03.01</v>
          </cell>
          <cell r="B412" t="str">
            <v>06.01.075</v>
          </cell>
          <cell r="C412" t="str">
            <v>FDE-Jul/21</v>
          </cell>
          <cell r="D412" t="str">
            <v>Caixilho Fixo em Alumínio - Pele de Vidro</v>
          </cell>
          <cell r="E412" t="str">
            <v>m2</v>
          </cell>
          <cell r="F412">
            <v>527.59</v>
          </cell>
          <cell r="G412" t="str">
            <v>1108,08</v>
          </cell>
          <cell r="H412">
            <v>584611.92720000003</v>
          </cell>
          <cell r="I412">
            <v>1.6399247809714995E-2</v>
          </cell>
        </row>
        <row r="413">
          <cell r="A413" t="str">
            <v>11.03.02</v>
          </cell>
          <cell r="B413" t="str">
            <v>26.03.070</v>
          </cell>
          <cell r="C413" t="str">
            <v>CDHU-181</v>
          </cell>
          <cell r="D413" t="str">
            <v>Vidro Laminado Temperado Incolor De 8Mm</v>
          </cell>
          <cell r="E413" t="str">
            <v>m2</v>
          </cell>
          <cell r="F413">
            <v>527.59</v>
          </cell>
          <cell r="G413">
            <v>565.04</v>
          </cell>
          <cell r="H413">
            <v>298109.45360000001</v>
          </cell>
          <cell r="I413">
            <v>8.3624205674692805E-3</v>
          </cell>
        </row>
        <row r="414">
          <cell r="A414" t="str">
            <v>11.03.03</v>
          </cell>
          <cell r="B414" t="str">
            <v>32.06.231</v>
          </cell>
          <cell r="C414" t="str">
            <v>CDHU-181</v>
          </cell>
          <cell r="D414" t="str">
            <v>Película De Controle Solar Refletiva Na Cor Prata, Para Aplicação Em Vidros</v>
          </cell>
          <cell r="E414" t="str">
            <v>m2</v>
          </cell>
          <cell r="F414">
            <v>527.59</v>
          </cell>
          <cell r="G414">
            <v>111.79</v>
          </cell>
          <cell r="H414">
            <v>58979.286100000005</v>
          </cell>
          <cell r="I414">
            <v>1.6544580830337517E-3</v>
          </cell>
        </row>
        <row r="415">
          <cell r="A415" t="str">
            <v>11.03.04</v>
          </cell>
          <cell r="B415" t="str">
            <v>21.03.151</v>
          </cell>
          <cell r="C415" t="str">
            <v>CPOS 176</v>
          </cell>
          <cell r="D415" t="str">
            <v xml:space="preserve">Revestimento Em Placas De Alumínio Composto "Acm", Espessura De 4 Mm E Acabamento Em Pvdf </v>
          </cell>
          <cell r="E415" t="str">
            <v>m2</v>
          </cell>
          <cell r="F415">
            <v>2110.19</v>
          </cell>
          <cell r="G415">
            <v>694.37</v>
          </cell>
          <cell r="H415">
            <v>1465252.6303000001</v>
          </cell>
          <cell r="I415">
            <v>4.1102550033855025E-2</v>
          </cell>
        </row>
        <row r="416">
          <cell r="A416" t="str">
            <v>11.03.05</v>
          </cell>
          <cell r="B416" t="str">
            <v>16.06.065</v>
          </cell>
          <cell r="C416" t="str">
            <v>FDE-Jul/21</v>
          </cell>
          <cell r="D416" t="str">
            <v>Andaime - Fachada - Aluguel Mensal</v>
          </cell>
          <cell r="E416" t="str">
            <v>m2</v>
          </cell>
          <cell r="F416">
            <v>9080.09</v>
          </cell>
          <cell r="G416" t="str">
            <v>14,05</v>
          </cell>
          <cell r="H416">
            <v>127575.2645</v>
          </cell>
          <cell r="I416">
            <v>3.5786789143111351E-3</v>
          </cell>
        </row>
        <row r="417">
          <cell r="A417">
            <v>12</v>
          </cell>
          <cell r="B417"/>
          <cell r="C417"/>
          <cell r="D417" t="str">
            <v>PISOS / SOLEIRAS / RODAPÉS / PEITORIS / ESCADAS</v>
          </cell>
          <cell r="E417">
            <v>2473984.7797999992</v>
          </cell>
          <cell r="F417"/>
          <cell r="G417"/>
          <cell r="H417"/>
          <cell r="I417">
            <v>6.9399010854466481E-2</v>
          </cell>
        </row>
        <row r="418">
          <cell r="A418" t="str">
            <v>12.01</v>
          </cell>
          <cell r="B418"/>
          <cell r="C418"/>
          <cell r="D418" t="str">
            <v xml:space="preserve">IMPLANTAÇÃO </v>
          </cell>
          <cell r="E418">
            <v>675231.14999999991</v>
          </cell>
          <cell r="F418"/>
          <cell r="G418"/>
          <cell r="H418"/>
          <cell r="I418">
            <v>1.8941253919885534E-2</v>
          </cell>
        </row>
        <row r="419">
          <cell r="A419" t="str">
            <v>12.01.01</v>
          </cell>
          <cell r="B419" t="str">
            <v>13.02.009</v>
          </cell>
          <cell r="C419" t="str">
            <v>FDE-Jul/21</v>
          </cell>
          <cell r="D419" t="str">
            <v>Piso De Concreto Camurcado-Fundacao Direta Fck-25 Mpa</v>
          </cell>
          <cell r="E419" t="str">
            <v>m2</v>
          </cell>
          <cell r="F419">
            <v>2090</v>
          </cell>
          <cell r="G419" t="str">
            <v>188,98</v>
          </cell>
          <cell r="H419">
            <v>394968.19999999995</v>
          </cell>
          <cell r="I419">
            <v>1.1079454741506125E-2</v>
          </cell>
        </row>
        <row r="420">
          <cell r="A420" t="str">
            <v>12.01.02</v>
          </cell>
          <cell r="B420" t="str">
            <v>13.01.017</v>
          </cell>
          <cell r="C420" t="str">
            <v>FDE-Jul/21</v>
          </cell>
          <cell r="D420" t="str">
            <v>Argamassa De Regularizacao Cim/Areia 1:3 Esp=2,50Cm</v>
          </cell>
          <cell r="E420" t="str">
            <v>m2</v>
          </cell>
          <cell r="F420">
            <v>2090</v>
          </cell>
          <cell r="G420" t="str">
            <v>32,99</v>
          </cell>
          <cell r="H420">
            <v>68949.100000000006</v>
          </cell>
          <cell r="I420">
            <v>1.9341264256656108E-3</v>
          </cell>
        </row>
        <row r="421">
          <cell r="A421" t="str">
            <v>12.01.03</v>
          </cell>
          <cell r="B421" t="str">
            <v>16.05.032</v>
          </cell>
          <cell r="C421" t="str">
            <v>FDE-Jul/21</v>
          </cell>
          <cell r="D421" t="str">
            <v>Ca-22 Canaleta De Aguas Pluviais Em Concreto (30Cm)</v>
          </cell>
          <cell r="E421" t="str">
            <v>m</v>
          </cell>
          <cell r="F421">
            <v>620</v>
          </cell>
          <cell r="G421" t="str">
            <v>179,20</v>
          </cell>
          <cell r="H421">
            <v>111104</v>
          </cell>
          <cell r="I421">
            <v>3.1166350597346738E-3</v>
          </cell>
        </row>
        <row r="422">
          <cell r="A422" t="str">
            <v>12.01.04</v>
          </cell>
          <cell r="B422" t="str">
            <v>16.05.048</v>
          </cell>
          <cell r="C422" t="str">
            <v>FDE-Jul/21</v>
          </cell>
          <cell r="D422" t="str">
            <v>Tc-11 Tampa De Concreto Pre-Moldada Perf. P/ Canaleta L=35Cm</v>
          </cell>
          <cell r="E422" t="str">
            <v>m</v>
          </cell>
          <cell r="F422">
            <v>620</v>
          </cell>
          <cell r="G422" t="str">
            <v>127,16</v>
          </cell>
          <cell r="H422">
            <v>78839.199999999997</v>
          </cell>
          <cell r="I422">
            <v>2.2115586729679749E-3</v>
          </cell>
        </row>
        <row r="423">
          <cell r="A423" t="str">
            <v>12.01.05</v>
          </cell>
          <cell r="B423" t="str">
            <v>16.02.027</v>
          </cell>
          <cell r="C423" t="str">
            <v>FDE-Jul/21</v>
          </cell>
          <cell r="D423" t="str">
            <v>Ga-01 Guia Leve Ou Separador De Pisos</v>
          </cell>
          <cell r="E423" t="str">
            <v>m</v>
          </cell>
          <cell r="F423">
            <v>315</v>
          </cell>
          <cell r="G423" t="str">
            <v>31,25</v>
          </cell>
          <cell r="H423">
            <v>9843.75</v>
          </cell>
          <cell r="I423">
            <v>2.761320597751944E-4</v>
          </cell>
        </row>
        <row r="424">
          <cell r="A424" t="str">
            <v>12.01.06</v>
          </cell>
          <cell r="B424" t="str">
            <v>21.01.160</v>
          </cell>
          <cell r="C424" t="str">
            <v>CDHU-181</v>
          </cell>
          <cell r="D424" t="str">
            <v>Revestimento Em Grama Sintética, Com Espessura De 20 A 32 Mm</v>
          </cell>
          <cell r="E424" t="str">
            <v>m2</v>
          </cell>
          <cell r="F424">
            <v>165</v>
          </cell>
          <cell r="G424">
            <v>69.86</v>
          </cell>
          <cell r="H424">
            <v>11526.9</v>
          </cell>
          <cell r="I424">
            <v>3.233469602359556E-4</v>
          </cell>
        </row>
        <row r="425">
          <cell r="A425" t="str">
            <v>12.02</v>
          </cell>
          <cell r="B425"/>
          <cell r="C425"/>
          <cell r="D425" t="str">
            <v>REVESTIMENTO PISCINA</v>
          </cell>
          <cell r="E425">
            <v>177909.636</v>
          </cell>
          <cell r="F425"/>
          <cell r="G425"/>
          <cell r="H425"/>
          <cell r="I425">
            <v>4.9906340817813411E-3</v>
          </cell>
        </row>
        <row r="426">
          <cell r="A426" t="str">
            <v>12.02.01</v>
          </cell>
          <cell r="B426" t="str">
            <v>13.01.018</v>
          </cell>
          <cell r="C426" t="str">
            <v>FDE-Jul/21</v>
          </cell>
          <cell r="D426" t="str">
            <v>Argamassa De Regularizacao Cim/Areia 1:3 C/ Imperm. Esp=2,50Cm</v>
          </cell>
          <cell r="E426" t="str">
            <v>m2</v>
          </cell>
          <cell r="F426">
            <v>444.3</v>
          </cell>
          <cell r="G426" t="str">
            <v>34,60</v>
          </cell>
          <cell r="H426">
            <v>15372.78</v>
          </cell>
          <cell r="I426">
            <v>4.3122970472339432E-4</v>
          </cell>
        </row>
        <row r="427">
          <cell r="A427" t="str">
            <v>12.02.02</v>
          </cell>
          <cell r="B427" t="str">
            <v>12.04.024</v>
          </cell>
          <cell r="C427" t="str">
            <v>FDE-Jul/21</v>
          </cell>
          <cell r="D427" t="str">
            <v>Revestimento Com Pastilhas Esmaltadas 5,0X 5,0 Cm</v>
          </cell>
          <cell r="E427" t="str">
            <v>m2</v>
          </cell>
          <cell r="F427">
            <v>444.3</v>
          </cell>
          <cell r="G427" t="str">
            <v>209,98</v>
          </cell>
          <cell r="H427">
            <v>93294.114000000001</v>
          </cell>
          <cell r="I427">
            <v>2.617040849647929E-3</v>
          </cell>
        </row>
        <row r="428">
          <cell r="A428" t="str">
            <v>12.02.03</v>
          </cell>
          <cell r="B428" t="str">
            <v>18.08.110</v>
          </cell>
          <cell r="C428" t="str">
            <v>CDHU-181</v>
          </cell>
          <cell r="D428" t="str">
            <v>Revestimento Em Porcelanato Técnico Antiderrapante Para Área Externa, Grupo De Absorção Bia, Assentado Com Argamassa Colante Industrializada, Rejuntado (Bordas, piso e assento da arquibancada)</v>
          </cell>
          <cell r="E428" t="str">
            <v>m2</v>
          </cell>
          <cell r="F428">
            <v>305.64</v>
          </cell>
          <cell r="G428">
            <v>226.55</v>
          </cell>
          <cell r="H428">
            <v>69242.741999999998</v>
          </cell>
          <cell r="I428">
            <v>1.9423635274100177E-3</v>
          </cell>
        </row>
        <row r="429">
          <cell r="A429" t="str">
            <v>12.03</v>
          </cell>
          <cell r="B429"/>
          <cell r="C429"/>
          <cell r="D429" t="str">
            <v>REVESTIMENTO DE PISOS</v>
          </cell>
          <cell r="E429">
            <v>1516787.2021999999</v>
          </cell>
          <cell r="F429"/>
          <cell r="G429"/>
          <cell r="H429"/>
          <cell r="I429">
            <v>4.2548172635849167E-2</v>
          </cell>
        </row>
        <row r="430">
          <cell r="A430" t="str">
            <v>12.03.01</v>
          </cell>
          <cell r="B430" t="str">
            <v>13.02.007</v>
          </cell>
          <cell r="C430" t="str">
            <v>FDE-Jul/21</v>
          </cell>
          <cell r="D430" t="str">
            <v>Piso De Concreto Liso-Fundacao Direta Fck-25 Mpa</v>
          </cell>
          <cell r="E430" t="str">
            <v>m2</v>
          </cell>
          <cell r="F430">
            <v>2564</v>
          </cell>
          <cell r="G430" t="str">
            <v>199,02</v>
          </cell>
          <cell r="H430">
            <v>510287.28</v>
          </cell>
          <cell r="I430">
            <v>1.4314329163528264E-2</v>
          </cell>
        </row>
        <row r="431">
          <cell r="A431" t="str">
            <v>12.03.02</v>
          </cell>
          <cell r="B431" t="str">
            <v>13.80.012</v>
          </cell>
          <cell r="C431" t="str">
            <v>FDE-Jul/21</v>
          </cell>
          <cell r="D431" t="str">
            <v>Soalho De Tabua 20X2Cm  Macho-Femea G1-C6   (Somente Tabuas)</v>
          </cell>
          <cell r="E431" t="str">
            <v>m2</v>
          </cell>
          <cell r="F431">
            <v>329.07</v>
          </cell>
          <cell r="G431" t="str">
            <v>375,29</v>
          </cell>
          <cell r="H431">
            <v>123496.68030000001</v>
          </cell>
          <cell r="I431">
            <v>3.4642684654362078E-3</v>
          </cell>
        </row>
        <row r="432">
          <cell r="A432" t="str">
            <v>12.03.03</v>
          </cell>
          <cell r="B432" t="str">
            <v>13.02.093</v>
          </cell>
          <cell r="C432" t="str">
            <v>FDE-Jul/21</v>
          </cell>
          <cell r="D432" t="str">
            <v>Raspagem Com Calafetacao E Aplicacao De Cera</v>
          </cell>
          <cell r="E432" t="str">
            <v>m2</v>
          </cell>
          <cell r="F432">
            <v>329.07</v>
          </cell>
          <cell r="G432" t="str">
            <v>62,09</v>
          </cell>
          <cell r="H432">
            <v>20431.956300000002</v>
          </cell>
          <cell r="I432">
            <v>5.7314724351550581E-4</v>
          </cell>
        </row>
        <row r="433">
          <cell r="A433" t="str">
            <v>12.03.04</v>
          </cell>
          <cell r="B433" t="str">
            <v>13.02.069</v>
          </cell>
          <cell r="C433" t="str">
            <v>FDE-Jul/21</v>
          </cell>
          <cell r="D433" t="str">
            <v>Porcelanato Esmaltado</v>
          </cell>
          <cell r="E433" t="str">
            <v>m2</v>
          </cell>
          <cell r="F433">
            <v>3879.68</v>
          </cell>
          <cell r="G433" t="str">
            <v>153,22</v>
          </cell>
          <cell r="H433">
            <v>594444.56959999993</v>
          </cell>
          <cell r="I433">
            <v>1.6675068284528444E-2</v>
          </cell>
        </row>
        <row r="434">
          <cell r="A434" t="str">
            <v>12.03.05</v>
          </cell>
          <cell r="B434" t="str">
            <v>13.02.019</v>
          </cell>
          <cell r="C434" t="str">
            <v>FDE-Jul/21</v>
          </cell>
          <cell r="D434" t="str">
            <v>Ladrilho Hidraulico 25X25 E=2Cm - Piso Tatil De Alerta</v>
          </cell>
          <cell r="E434" t="str">
            <v>m2</v>
          </cell>
          <cell r="F434">
            <v>93.75</v>
          </cell>
          <cell r="G434" t="str">
            <v>125,15</v>
          </cell>
          <cell r="H434">
            <v>11732.8125</v>
          </cell>
          <cell r="I434">
            <v>3.2912311696062452E-4</v>
          </cell>
        </row>
        <row r="435">
          <cell r="A435" t="str">
            <v>12.03.06</v>
          </cell>
          <cell r="B435" t="str">
            <v>13.02.020</v>
          </cell>
          <cell r="C435" t="str">
            <v>FDE-Jul/21</v>
          </cell>
          <cell r="D435" t="str">
            <v>Ladrilho Hidraulico 25X25 E=2Cm - Piso Tatil Direcional</v>
          </cell>
          <cell r="E435" t="str">
            <v>m2</v>
          </cell>
          <cell r="F435">
            <v>131.25</v>
          </cell>
          <cell r="G435" t="str">
            <v>125,15</v>
          </cell>
          <cell r="H435">
            <v>16425.9375</v>
          </cell>
          <cell r="I435">
            <v>4.6077236374487436E-4</v>
          </cell>
        </row>
        <row r="436">
          <cell r="A436" t="str">
            <v>12.03.07</v>
          </cell>
          <cell r="B436" t="str">
            <v>13.01.018</v>
          </cell>
          <cell r="C436" t="str">
            <v>FDE-Jul/21</v>
          </cell>
          <cell r="D436" t="str">
            <v>Argamassa De Regularizacao Cim/Areia 1:3 C/ Imperm. Esp=2,50Cm</v>
          </cell>
          <cell r="E436" t="str">
            <v>m2</v>
          </cell>
          <cell r="F436">
            <v>4817.6499999999996</v>
          </cell>
          <cell r="G436" t="str">
            <v>34,60</v>
          </cell>
          <cell r="H436">
            <v>166690.69</v>
          </cell>
          <cell r="I436">
            <v>4.6759256965128526E-3</v>
          </cell>
        </row>
        <row r="437">
          <cell r="A437" t="str">
            <v>12.03.08</v>
          </cell>
          <cell r="B437" t="str">
            <v>21.02.060</v>
          </cell>
          <cell r="C437" t="str">
            <v>CDHU-181</v>
          </cell>
          <cell r="D437" t="str">
            <v>Revestimento Vinílico, Espessura De 3,2 Mm, Para Tráfego Intenso, Com Impermeabilizante Acrílico</v>
          </cell>
          <cell r="E437" t="str">
            <v>m2</v>
          </cell>
          <cell r="F437">
            <v>54.75</v>
          </cell>
          <cell r="G437">
            <v>213.28</v>
          </cell>
          <cell r="H437">
            <v>11677.08</v>
          </cell>
          <cell r="I437">
            <v>3.275597361330516E-4</v>
          </cell>
        </row>
        <row r="438">
          <cell r="A438" t="str">
            <v>12.03.09</v>
          </cell>
          <cell r="B438" t="str">
            <v>02.03.240</v>
          </cell>
          <cell r="C438" t="str">
            <v>CDHU-181</v>
          </cell>
          <cell r="D438" t="str">
            <v>Proteção De Piso Com Tecido De Aniagem E Gesso</v>
          </cell>
          <cell r="E438" t="str">
            <v>m2</v>
          </cell>
          <cell r="F438">
            <v>2766</v>
          </cell>
          <cell r="G438">
            <v>15.23</v>
          </cell>
          <cell r="H438">
            <v>42126.18</v>
          </cell>
          <cell r="I438">
            <v>1.1817029946779021E-3</v>
          </cell>
        </row>
        <row r="439">
          <cell r="A439" t="str">
            <v>12.03.10</v>
          </cell>
          <cell r="B439" t="str">
            <v>17.03.060</v>
          </cell>
          <cell r="C439" t="str">
            <v>CDHU-181</v>
          </cell>
          <cell r="D439" t="str">
            <v>Cimentado Desempenado E Alisado Com Corante (Queimado) - Escada interna e Rampa</v>
          </cell>
          <cell r="E439" t="str">
            <v>m2</v>
          </cell>
          <cell r="F439">
            <v>293</v>
          </cell>
          <cell r="G439">
            <v>55.6</v>
          </cell>
          <cell r="H439">
            <v>16290.800000000001</v>
          </cell>
          <cell r="I439">
            <v>4.5698155269950343E-4</v>
          </cell>
        </row>
        <row r="440">
          <cell r="A440" t="str">
            <v>12.03.11</v>
          </cell>
          <cell r="B440" t="str">
            <v>05.05.080</v>
          </cell>
          <cell r="C440" t="str">
            <v>FDE-Jul/21</v>
          </cell>
          <cell r="D440" t="str">
            <v>Et-05 Estrado De Polipropileno</v>
          </cell>
          <cell r="E440" t="str">
            <v>m</v>
          </cell>
          <cell r="F440">
            <v>37.6</v>
          </cell>
          <cell r="G440" t="str">
            <v>84,66</v>
          </cell>
          <cell r="H440">
            <v>3183.2159999999999</v>
          </cell>
          <cell r="I440">
            <v>8.9294018111934494E-5</v>
          </cell>
        </row>
        <row r="441">
          <cell r="A441" t="str">
            <v>12.04</v>
          </cell>
          <cell r="B441"/>
          <cell r="C441"/>
          <cell r="D441" t="str">
            <v>REVESTIMENTO DE SOLEIRAS</v>
          </cell>
          <cell r="E441">
            <v>9921.9510000000009</v>
          </cell>
          <cell r="F441"/>
          <cell r="G441"/>
          <cell r="H441"/>
          <cell r="I441">
            <v>2.7832571597394794E-4</v>
          </cell>
        </row>
        <row r="442">
          <cell r="A442" t="str">
            <v>12.04.01</v>
          </cell>
          <cell r="B442" t="str">
            <v>13.06.074</v>
          </cell>
          <cell r="C442" t="str">
            <v>FDE-Jul/21</v>
          </cell>
          <cell r="D442" t="str">
            <v>So-14 Soleira Rampada Desnivel Ate 2Cm (Cimentado / Alvenaria 15,5Cm)</v>
          </cell>
          <cell r="E442" t="str">
            <v>m</v>
          </cell>
          <cell r="F442">
            <v>0.9</v>
          </cell>
          <cell r="G442" t="str">
            <v>110,89</v>
          </cell>
          <cell r="H442">
            <v>99.801000000000002</v>
          </cell>
          <cell r="I442">
            <v>2.7995688327745192E-6</v>
          </cell>
        </row>
        <row r="443">
          <cell r="A443" t="str">
            <v>12.04.02</v>
          </cell>
          <cell r="B443" t="str">
            <v>13.06.075</v>
          </cell>
          <cell r="C443" t="str">
            <v>FDE-Jul/21</v>
          </cell>
          <cell r="D443" t="str">
            <v>So-15 Soleira Rampada Desnivel Ate 2Cm (Cimentado / Alvenaria 22Cm)</v>
          </cell>
          <cell r="E443" t="str">
            <v>m</v>
          </cell>
          <cell r="F443">
            <v>78.180000000000007</v>
          </cell>
          <cell r="G443" t="str">
            <v>123,48</v>
          </cell>
          <cell r="H443">
            <v>9653.6664000000019</v>
          </cell>
          <cell r="I443">
            <v>2.7079992761037063E-4</v>
          </cell>
        </row>
        <row r="444">
          <cell r="A444" t="str">
            <v>12.04.03</v>
          </cell>
          <cell r="B444" t="str">
            <v>13.06.083</v>
          </cell>
          <cell r="C444" t="str">
            <v>FDE-Jul/21</v>
          </cell>
          <cell r="D444" t="str">
            <v>So-23 Soleira De Granito Em Nivel 1 Peça (L=19 A 22Cm)</v>
          </cell>
          <cell r="E444" t="str">
            <v>m</v>
          </cell>
          <cell r="F444">
            <v>1.02</v>
          </cell>
          <cell r="G444" t="str">
            <v>165,18</v>
          </cell>
          <cell r="H444">
            <v>168.48360000000002</v>
          </cell>
          <cell r="I444">
            <v>4.7262195308027883E-6</v>
          </cell>
        </row>
        <row r="445">
          <cell r="A445" t="str">
            <v>12.05</v>
          </cell>
          <cell r="B445"/>
          <cell r="C445"/>
          <cell r="D445" t="str">
            <v>REVESTIMENTO DE RODAPÉS</v>
          </cell>
          <cell r="E445">
            <v>43927.176600000006</v>
          </cell>
          <cell r="F445"/>
          <cell r="G445"/>
          <cell r="H445"/>
          <cell r="I445">
            <v>1.2322236703153494E-3</v>
          </cell>
        </row>
        <row r="446">
          <cell r="A446" t="str">
            <v>12.05.01</v>
          </cell>
          <cell r="B446" t="str">
            <v>13.05.022</v>
          </cell>
          <cell r="C446" t="str">
            <v>FDE-Jul/21</v>
          </cell>
          <cell r="D446" t="str">
            <v>Rodape Porcelanato Esmaltado 7Cm</v>
          </cell>
          <cell r="E446" t="str">
            <v>m</v>
          </cell>
          <cell r="F446">
            <v>1992.98</v>
          </cell>
          <cell r="G446" t="str">
            <v>20,43</v>
          </cell>
          <cell r="H446">
            <v>40716.581400000003</v>
          </cell>
          <cell r="I446">
            <v>1.1421616242779803E-3</v>
          </cell>
        </row>
        <row r="447">
          <cell r="A447" t="str">
            <v>12.05.02</v>
          </cell>
          <cell r="B447" t="str">
            <v>21.10.071</v>
          </cell>
          <cell r="C447" t="str">
            <v>CDHU-181</v>
          </cell>
          <cell r="D447" t="str">
            <v>Rodapé flexível para piso vinílico em PVC, espessura de 2 mm e altura de 7,5 cm, curvo/plano, com impermeabilizante acrílico</v>
          </cell>
          <cell r="E447" t="str">
            <v>m</v>
          </cell>
          <cell r="F447">
            <v>29.6</v>
          </cell>
          <cell r="G447">
            <v>39.11</v>
          </cell>
          <cell r="H447">
            <v>1157.6559999999999</v>
          </cell>
          <cell r="I447">
            <v>3.2473999826398722E-5</v>
          </cell>
        </row>
        <row r="448">
          <cell r="A448" t="str">
            <v>12.05.03</v>
          </cell>
          <cell r="B448" t="str">
            <v>13.05.009</v>
          </cell>
          <cell r="C448" t="str">
            <v>FDE-Jul/21</v>
          </cell>
          <cell r="D448" t="str">
            <v>Rodape De Madeira De 7X1,5Cm G1-C4</v>
          </cell>
          <cell r="E448" t="str">
            <v>m</v>
          </cell>
          <cell r="F448">
            <v>68.959999999999994</v>
          </cell>
          <cell r="G448" t="str">
            <v>29,77</v>
          </cell>
          <cell r="H448">
            <v>2052.9391999999998</v>
          </cell>
          <cell r="I448">
            <v>5.7588046210970378E-5</v>
          </cell>
        </row>
        <row r="449">
          <cell r="A449" t="str">
            <v>12.06</v>
          </cell>
          <cell r="B449"/>
          <cell r="C449"/>
          <cell r="D449" t="str">
            <v>REVESTIMENTO DE PEITORIS</v>
          </cell>
          <cell r="E449">
            <v>50207.663999999997</v>
          </cell>
          <cell r="F449"/>
          <cell r="G449"/>
          <cell r="H449"/>
          <cell r="I449">
            <v>1.4084008306611681E-3</v>
          </cell>
        </row>
        <row r="450">
          <cell r="A450" t="str">
            <v>12.06.01</v>
          </cell>
          <cell r="B450" t="str">
            <v>13.07.002</v>
          </cell>
          <cell r="C450" t="str">
            <v>FDE-Jul/21</v>
          </cell>
          <cell r="D450" t="str">
            <v>Pe-02 Peitoril</v>
          </cell>
          <cell r="E450" t="str">
            <v>m</v>
          </cell>
          <cell r="F450">
            <v>530.4</v>
          </cell>
          <cell r="G450">
            <v>94.66</v>
          </cell>
          <cell r="H450">
            <v>50207.663999999997</v>
          </cell>
          <cell r="I450">
            <v>1.4084008306611681E-3</v>
          </cell>
        </row>
        <row r="451">
          <cell r="A451">
            <v>13</v>
          </cell>
          <cell r="B451"/>
          <cell r="C451"/>
          <cell r="D451" t="str">
            <v>PINTURAS</v>
          </cell>
          <cell r="E451">
            <v>838345.9007</v>
          </cell>
          <cell r="F451"/>
          <cell r="G451"/>
          <cell r="H451"/>
          <cell r="I451">
            <v>2.3516869116381619E-2</v>
          </cell>
        </row>
        <row r="452">
          <cell r="A452" t="str">
            <v>13.01</v>
          </cell>
          <cell r="B452"/>
          <cell r="C452"/>
          <cell r="D452" t="str">
            <v>TETO / FORROS / PAREDES INTERNAS - trocar pela impressa</v>
          </cell>
          <cell r="E452">
            <v>633002.60750000004</v>
          </cell>
          <cell r="F452"/>
          <cell r="G452"/>
          <cell r="H452"/>
          <cell r="I452">
            <v>1.7756679502429859E-2</v>
          </cell>
        </row>
        <row r="453">
          <cell r="A453" t="str">
            <v>13.01.01</v>
          </cell>
          <cell r="B453" t="str">
            <v>15.02.018</v>
          </cell>
          <cell r="C453" t="str">
            <v>FDE-Jul/21</v>
          </cell>
          <cell r="D453" t="str">
            <v>Esmalte A Base De Agua</v>
          </cell>
          <cell r="E453" t="str">
            <v>m2</v>
          </cell>
          <cell r="F453">
            <v>4815.59</v>
          </cell>
          <cell r="G453" t="str">
            <v>36,00</v>
          </cell>
          <cell r="H453">
            <v>173361.24</v>
          </cell>
          <cell r="I453">
            <v>4.8630447021086286E-3</v>
          </cell>
        </row>
        <row r="454">
          <cell r="A454" t="str">
            <v>13.01.02</v>
          </cell>
          <cell r="B454" t="str">
            <v>15.02.020</v>
          </cell>
          <cell r="C454" t="str">
            <v>FDE-Jul/21</v>
          </cell>
          <cell r="D454" t="str">
            <v>Massa Niveladora Para Interior (Areas Molhadas)</v>
          </cell>
          <cell r="E454" t="str">
            <v>m2</v>
          </cell>
          <cell r="F454">
            <v>4815.59</v>
          </cell>
          <cell r="G454" t="str">
            <v>26,79</v>
          </cell>
          <cell r="H454">
            <v>129009.65609999999</v>
          </cell>
          <cell r="I454">
            <v>3.6189157658191714E-3</v>
          </cell>
        </row>
        <row r="455">
          <cell r="A455" t="str">
            <v>13.01.03</v>
          </cell>
          <cell r="B455" t="str">
            <v>15.02.026</v>
          </cell>
          <cell r="C455" t="str">
            <v>FDE-Jul/21</v>
          </cell>
          <cell r="D455" t="str">
            <v>Tinta Latex Standard Com Massa Niveladora</v>
          </cell>
          <cell r="E455" t="str">
            <v>m2</v>
          </cell>
          <cell r="F455">
            <v>6056.31</v>
          </cell>
          <cell r="G455" t="str">
            <v>45,08</v>
          </cell>
          <cell r="H455">
            <v>273018.45480000001</v>
          </cell>
          <cell r="I455">
            <v>7.658580142787536E-3</v>
          </cell>
        </row>
        <row r="456">
          <cell r="A456" t="str">
            <v>13.01.07</v>
          </cell>
          <cell r="B456" t="str">
            <v>15.02.061</v>
          </cell>
          <cell r="C456" t="str">
            <v>FDE-Jul/21</v>
          </cell>
          <cell r="D456" t="str">
            <v>Tinta Latex Standard Em Superficie De Gesso</v>
          </cell>
          <cell r="E456" t="str">
            <v>m2</v>
          </cell>
          <cell r="F456">
            <v>152.59</v>
          </cell>
          <cell r="G456" t="str">
            <v>27,14</v>
          </cell>
          <cell r="H456">
            <v>4141.2925999999998</v>
          </cell>
          <cell r="I456">
            <v>1.1616951423692902E-4</v>
          </cell>
        </row>
        <row r="457">
          <cell r="A457" t="str">
            <v>13.01.08</v>
          </cell>
          <cell r="B457">
            <v>150136</v>
          </cell>
          <cell r="C457" t="str">
            <v>Siurb (Edif)-Jan/21</v>
          </cell>
          <cell r="D457" t="str">
            <v>Tinta Epóxi - Reboco Com Massa Base Epóxi (Paredes e Teto Piscina)</v>
          </cell>
          <cell r="E457" t="str">
            <v>m2</v>
          </cell>
          <cell r="F457">
            <v>313.95</v>
          </cell>
          <cell r="G457">
            <v>170.32</v>
          </cell>
          <cell r="H457">
            <v>53471.963999999993</v>
          </cell>
          <cell r="I457">
            <v>1.4999693774775914E-3</v>
          </cell>
        </row>
        <row r="458">
          <cell r="A458" t="str">
            <v>13.02</v>
          </cell>
          <cell r="B458"/>
          <cell r="C458"/>
          <cell r="D458" t="str">
            <v>DEGRAUS</v>
          </cell>
          <cell r="E458">
            <v>1769.9327999999998</v>
          </cell>
          <cell r="F458"/>
          <cell r="G458"/>
          <cell r="H458"/>
          <cell r="I458">
            <v>4.9649289115192594E-5</v>
          </cell>
        </row>
        <row r="459">
          <cell r="A459" t="str">
            <v>13.02.01</v>
          </cell>
          <cell r="B459" t="str">
            <v>13.02.032</v>
          </cell>
          <cell r="C459" t="str">
            <v>FDE-Jul/21</v>
          </cell>
          <cell r="D459" t="str">
            <v>Faixa Antiderrapante A Base De Resina Epóxica E Areia Quartzosa L=4Cm</v>
          </cell>
          <cell r="E459" t="str">
            <v>m</v>
          </cell>
          <cell r="F459">
            <v>106.88</v>
          </cell>
          <cell r="G459" t="str">
            <v>16,56</v>
          </cell>
          <cell r="H459">
            <v>1769.9327999999998</v>
          </cell>
          <cell r="I459">
            <v>4.9649289115192594E-5</v>
          </cell>
        </row>
        <row r="460">
          <cell r="A460" t="str">
            <v>13.03</v>
          </cell>
          <cell r="B460"/>
          <cell r="C460"/>
          <cell r="D460" t="str">
            <v>ESQUADRIAS</v>
          </cell>
          <cell r="E460">
            <v>67301.282800000001</v>
          </cell>
          <cell r="F460"/>
          <cell r="G460"/>
          <cell r="H460"/>
          <cell r="I460">
            <v>1.8879026636268558E-3</v>
          </cell>
        </row>
        <row r="461">
          <cell r="A461" t="str">
            <v>13.03.01</v>
          </cell>
          <cell r="B461" t="str">
            <v>15.03.021</v>
          </cell>
          <cell r="C461" t="str">
            <v>FDE-Jul/21</v>
          </cell>
          <cell r="D461" t="str">
            <v>Esmalte Em Esquadrias De Ferro</v>
          </cell>
          <cell r="E461" t="str">
            <v>m2</v>
          </cell>
          <cell r="F461">
            <v>31.9</v>
          </cell>
          <cell r="G461" t="str">
            <v>33,43</v>
          </cell>
          <cell r="H461">
            <v>1066.4169999999999</v>
          </cell>
          <cell r="I461">
            <v>2.9914608029387525E-5</v>
          </cell>
        </row>
        <row r="462">
          <cell r="A462" t="str">
            <v>13.03.02</v>
          </cell>
          <cell r="B462" t="str">
            <v>16.48.035</v>
          </cell>
          <cell r="C462" t="str">
            <v>FDE-Jul/21</v>
          </cell>
          <cell r="D462" t="str">
            <v>Pintura Intumescente P/ Revestimento Contra Fogo Em Estr Metalica (Escada metálica)</v>
          </cell>
          <cell r="E462" t="str">
            <v>m2</v>
          </cell>
          <cell r="F462">
            <v>92.1</v>
          </cell>
          <cell r="G462" t="str">
            <v>172,20</v>
          </cell>
          <cell r="H462">
            <v>15859.619999999997</v>
          </cell>
          <cell r="I462">
            <v>4.4488630225796748E-4</v>
          </cell>
        </row>
        <row r="463">
          <cell r="A463" t="str">
            <v>13.03.03</v>
          </cell>
          <cell r="B463" t="str">
            <v>15.03.032</v>
          </cell>
          <cell r="C463" t="str">
            <v>FDE-Jul/21</v>
          </cell>
          <cell r="D463" t="str">
            <v>Primer P/ Galvanizados (Galvit/Similar) - Esquadrias</v>
          </cell>
          <cell r="E463" t="str">
            <v>m2</v>
          </cell>
          <cell r="F463">
            <v>22.68</v>
          </cell>
          <cell r="G463" t="str">
            <v>33,65</v>
          </cell>
          <cell r="H463">
            <v>763.1819999999999</v>
          </cell>
          <cell r="I463">
            <v>2.1408408141546908E-5</v>
          </cell>
        </row>
        <row r="464">
          <cell r="A464" t="str">
            <v>13.03.04</v>
          </cell>
          <cell r="B464" t="str">
            <v>15.03.009</v>
          </cell>
          <cell r="C464" t="str">
            <v>FDE-Jul/21</v>
          </cell>
          <cell r="D464" t="str">
            <v>Esmalte Em Cercas Portoes E Gradis</v>
          </cell>
          <cell r="E464" t="str">
            <v>m2</v>
          </cell>
          <cell r="F464">
            <v>1112.05</v>
          </cell>
          <cell r="G464" t="str">
            <v>13,02</v>
          </cell>
          <cell r="H464">
            <v>14478.891</v>
          </cell>
          <cell r="I464">
            <v>4.0615476775522782E-4</v>
          </cell>
        </row>
        <row r="465">
          <cell r="A465" t="str">
            <v>13.03.05</v>
          </cell>
          <cell r="B465" t="str">
            <v>15.03.011</v>
          </cell>
          <cell r="C465" t="str">
            <v>FDE-Jul/21</v>
          </cell>
          <cell r="D465" t="str">
            <v>Esmalte Com Massa Niveladora Em Esquadrias De Madeira</v>
          </cell>
          <cell r="E465" t="str">
            <v>m2</v>
          </cell>
          <cell r="F465">
            <v>583.22</v>
          </cell>
          <cell r="G465" t="str">
            <v>60,24</v>
          </cell>
          <cell r="H465">
            <v>35133.1728</v>
          </cell>
          <cell r="I465">
            <v>9.8553857744272601E-4</v>
          </cell>
        </row>
        <row r="466">
          <cell r="A466" t="str">
            <v>13.04</v>
          </cell>
          <cell r="B466"/>
          <cell r="C466"/>
          <cell r="D466" t="str">
            <v>PAREDE EXTERNA</v>
          </cell>
          <cell r="E466">
            <v>42226.285199999998</v>
          </cell>
          <cell r="F466"/>
          <cell r="G466"/>
          <cell r="H466"/>
          <cell r="I466">
            <v>1.1845110967802722E-3</v>
          </cell>
        </row>
        <row r="467">
          <cell r="A467" t="str">
            <v>13.04.01</v>
          </cell>
          <cell r="B467" t="str">
            <v>15.04.006</v>
          </cell>
          <cell r="C467" t="str">
            <v>FDE-Jul/21</v>
          </cell>
          <cell r="D467" t="str">
            <v>Tinta Latex Standard</v>
          </cell>
          <cell r="E467" t="str">
            <v>m2</v>
          </cell>
          <cell r="F467">
            <v>1275</v>
          </cell>
          <cell r="G467" t="str">
            <v>27,26</v>
          </cell>
          <cell r="H467">
            <v>34756.5</v>
          </cell>
          <cell r="I467">
            <v>9.7497233631253777E-4</v>
          </cell>
        </row>
        <row r="468">
          <cell r="A468" t="str">
            <v>13.04.02</v>
          </cell>
          <cell r="B468" t="str">
            <v>15.04.006</v>
          </cell>
          <cell r="C468" t="str">
            <v>FDE-Jul/21</v>
          </cell>
          <cell r="D468" t="str">
            <v>Tinta Latex Standard (Pintura preta - atrás da pele de vidro)</v>
          </cell>
          <cell r="E468" t="str">
            <v>m2</v>
          </cell>
          <cell r="F468">
            <v>274.02</v>
          </cell>
          <cell r="G468" t="str">
            <v>27,26</v>
          </cell>
          <cell r="H468">
            <v>7469.7852000000003</v>
          </cell>
          <cell r="I468">
            <v>2.095387604677346E-4</v>
          </cell>
        </row>
        <row r="469">
          <cell r="A469" t="str">
            <v>13.05</v>
          </cell>
          <cell r="B469"/>
          <cell r="C469"/>
          <cell r="D469" t="str">
            <v>PISO EXTERNO</v>
          </cell>
          <cell r="E469">
            <v>93384.2</v>
          </cell>
          <cell r="F469"/>
          <cell r="G469"/>
          <cell r="H469"/>
          <cell r="I469">
            <v>2.6195678980529477E-3</v>
          </cell>
        </row>
        <row r="470">
          <cell r="A470" t="str">
            <v>13.05.01</v>
          </cell>
          <cell r="B470" t="str">
            <v>16.18.080</v>
          </cell>
          <cell r="C470" t="str">
            <v>FDE-Jul/21</v>
          </cell>
          <cell r="D470" t="str">
            <v>Si-11 Sinalização Horizontal Para Vaga Acessivel</v>
          </cell>
          <cell r="E470" t="str">
            <v>un</v>
          </cell>
          <cell r="F470">
            <v>5</v>
          </cell>
          <cell r="G470" t="str">
            <v>436,45</v>
          </cell>
          <cell r="H470">
            <v>2182.25</v>
          </cell>
          <cell r="I470">
            <v>6.121540951816309E-5</v>
          </cell>
        </row>
        <row r="471">
          <cell r="A471" t="str">
            <v>13.05.04</v>
          </cell>
          <cell r="B471" t="str">
            <v>30.06.110</v>
          </cell>
          <cell r="C471" t="str">
            <v>CDHU-181</v>
          </cell>
          <cell r="D471" t="str">
            <v>Sinalização Com Pictograma Para Vaga De Estacionamento, Com Faixas Demarcatórias</v>
          </cell>
          <cell r="E471" t="str">
            <v>un</v>
          </cell>
          <cell r="F471">
            <v>66</v>
          </cell>
          <cell r="G471">
            <v>467.4</v>
          </cell>
          <cell r="H471">
            <v>30848.399999999998</v>
          </cell>
          <cell r="I471">
            <v>8.6534422682098852E-4</v>
          </cell>
        </row>
        <row r="472">
          <cell r="A472" t="str">
            <v>13.05.05</v>
          </cell>
          <cell r="B472" t="str">
            <v>30.06.090</v>
          </cell>
          <cell r="C472" t="str">
            <v>CDHU-181</v>
          </cell>
          <cell r="D472" t="str">
            <v>Placa De Identificação Para Estacionamento, Com Desenho Universal De Acessibilidade, Tipo Pedestal</v>
          </cell>
          <cell r="E472" t="str">
            <v>un</v>
          </cell>
          <cell r="F472">
            <v>5</v>
          </cell>
          <cell r="G472">
            <v>609.15</v>
          </cell>
          <cell r="H472">
            <v>3045.75</v>
          </cell>
          <cell r="I472">
            <v>8.5437889123585862E-5</v>
          </cell>
        </row>
        <row r="473">
          <cell r="A473" t="str">
            <v>13.05.06</v>
          </cell>
          <cell r="B473" t="str">
            <v>15.04.082</v>
          </cell>
          <cell r="C473" t="str">
            <v>FDE-Jul/21</v>
          </cell>
          <cell r="D473" t="str">
            <v>Tinta Latex Para Piso</v>
          </cell>
          <cell r="E473" t="str">
            <v>m2</v>
          </cell>
          <cell r="F473">
            <v>2090</v>
          </cell>
          <cell r="G473" t="str">
            <v>27,42</v>
          </cell>
          <cell r="H473">
            <v>57307.8</v>
          </cell>
          <cell r="I473">
            <v>1.6075703725902106E-3</v>
          </cell>
        </row>
        <row r="474">
          <cell r="A474" t="str">
            <v>13.06</v>
          </cell>
          <cell r="B474"/>
          <cell r="C474"/>
          <cell r="D474" t="str">
            <v>QUADRA</v>
          </cell>
          <cell r="E474">
            <v>661.5924</v>
          </cell>
          <cell r="F474"/>
          <cell r="G474"/>
          <cell r="H474"/>
          <cell r="I474">
            <v>1.855866637649415E-5</v>
          </cell>
        </row>
        <row r="475">
          <cell r="A475" t="str">
            <v>13.06.01</v>
          </cell>
          <cell r="B475" t="str">
            <v>15.04.081</v>
          </cell>
          <cell r="C475" t="str">
            <v>FDE-Jul/21</v>
          </cell>
          <cell r="D475" t="str">
            <v>Pintura De Linhas Demarcatorias De Quadra De Esportes</v>
          </cell>
          <cell r="E475" t="str">
            <v>m</v>
          </cell>
          <cell r="F475">
            <v>292.74</v>
          </cell>
          <cell r="G475" t="str">
            <v>2,26</v>
          </cell>
          <cell r="H475">
            <v>661.5924</v>
          </cell>
          <cell r="I475">
            <v>1.855866637649415E-5</v>
          </cell>
        </row>
        <row r="476">
          <cell r="A476">
            <v>14</v>
          </cell>
          <cell r="B476"/>
          <cell r="C476"/>
          <cell r="D476" t="str">
            <v>ELEVADOR</v>
          </cell>
          <cell r="E476">
            <v>134866.17449999999</v>
          </cell>
          <cell r="F476"/>
          <cell r="G476"/>
          <cell r="H476"/>
          <cell r="I476">
            <v>3.7831999551680806E-3</v>
          </cell>
        </row>
        <row r="477">
          <cell r="A477" t="str">
            <v>14.01</v>
          </cell>
          <cell r="B477"/>
          <cell r="C477"/>
          <cell r="D477" t="str">
            <v>ELEVADOR</v>
          </cell>
          <cell r="E477">
            <v>134866.17449999999</v>
          </cell>
          <cell r="F477"/>
          <cell r="G477"/>
          <cell r="H477"/>
          <cell r="I477">
            <v>3.7831999551680806E-3</v>
          </cell>
        </row>
        <row r="478">
          <cell r="A478" t="str">
            <v>14.01.01</v>
          </cell>
          <cell r="B478" t="str">
            <v>16.20.023</v>
          </cell>
          <cell r="C478" t="str">
            <v>FDE-Jul/21</v>
          </cell>
          <cell r="D478" t="str">
            <v>Elevador 3 Paradas Maq Conjugada Porta Unilateral (Acessib) - trocador</v>
          </cell>
          <cell r="E478" t="str">
            <v>un</v>
          </cell>
          <cell r="F478">
            <v>1</v>
          </cell>
          <cell r="G478" t="str">
            <v>134223,75</v>
          </cell>
          <cell r="H478">
            <v>134223.75</v>
          </cell>
          <cell r="I478">
            <v>3.7651789773461074E-3</v>
          </cell>
        </row>
        <row r="479">
          <cell r="A479" t="str">
            <v>14.01.02</v>
          </cell>
          <cell r="B479" t="str">
            <v>13.02.069</v>
          </cell>
          <cell r="C479" t="str">
            <v>FDE-Jul/21</v>
          </cell>
          <cell r="D479" t="str">
            <v>Porcelanato Esmaltado</v>
          </cell>
          <cell r="E479" t="str">
            <v>m2</v>
          </cell>
          <cell r="F479">
            <v>3.45</v>
          </cell>
          <cell r="G479" t="str">
            <v>153,22</v>
          </cell>
          <cell r="H479">
            <v>528.60900000000004</v>
          </cell>
          <cell r="I479">
            <v>1.4828281090611376E-5</v>
          </cell>
        </row>
        <row r="480">
          <cell r="A480" t="str">
            <v>14.01.03</v>
          </cell>
          <cell r="B480" t="str">
            <v>13.01.017</v>
          </cell>
          <cell r="C480" t="str">
            <v>FDE-Jul/21</v>
          </cell>
          <cell r="D480" t="str">
            <v>Argamassa De Regularizacao Cim/Areia 1:3 Esp=2,50Cm</v>
          </cell>
          <cell r="E480" t="str">
            <v>m2</v>
          </cell>
          <cell r="F480">
            <v>3.45</v>
          </cell>
          <cell r="G480" t="str">
            <v>32,99</v>
          </cell>
          <cell r="H480">
            <v>113.81550000000001</v>
          </cell>
          <cell r="I480">
            <v>3.1926967313618936E-6</v>
          </cell>
        </row>
        <row r="481">
          <cell r="A481">
            <v>15</v>
          </cell>
          <cell r="B481"/>
          <cell r="C481"/>
          <cell r="D481" t="str">
            <v>SERVIÇOS COMPLEMENTARES</v>
          </cell>
          <cell r="E481">
            <v>2670404.6891000001</v>
          </cell>
          <cell r="F481"/>
          <cell r="G481"/>
          <cell r="H481"/>
          <cell r="I481">
            <v>7.490888606826876E-2</v>
          </cell>
        </row>
        <row r="482">
          <cell r="A482" t="str">
            <v>15.01</v>
          </cell>
          <cell r="B482"/>
          <cell r="C482"/>
          <cell r="D482" t="str">
            <v>FECHO: MUROS / ALAMBRADOS / PORTÕES</v>
          </cell>
          <cell r="E482">
            <v>1177649.8563999999</v>
          </cell>
          <cell r="F482"/>
          <cell r="G482"/>
          <cell r="H482"/>
          <cell r="I482">
            <v>3.3034857705822866E-2</v>
          </cell>
        </row>
        <row r="483">
          <cell r="A483" t="str">
            <v>15.01.01</v>
          </cell>
          <cell r="B483" t="str">
            <v>16.01.091</v>
          </cell>
          <cell r="C483" t="str">
            <v>FDE-Jul/21</v>
          </cell>
          <cell r="D483" t="str">
            <v>Fe-02  Fechamento Para Setorizaçao (Gradil Eletrofundido)</v>
          </cell>
          <cell r="E483" t="str">
            <v>m2</v>
          </cell>
          <cell r="F483">
            <v>13.8</v>
          </cell>
          <cell r="G483" t="str">
            <v>613,91</v>
          </cell>
          <cell r="H483">
            <v>8471.9580000000005</v>
          </cell>
          <cell r="I483">
            <v>2.3765122162478083E-4</v>
          </cell>
        </row>
        <row r="484">
          <cell r="A484" t="str">
            <v>15.01.02</v>
          </cell>
          <cell r="B484" t="str">
            <v>16.01.029</v>
          </cell>
          <cell r="C484" t="str">
            <v>FDE-Jul/21</v>
          </cell>
          <cell r="D484" t="str">
            <v>Fd-24 Fechamento De Divisa Com Gradil Eletrofundido / Broca (H=235Cm)</v>
          </cell>
          <cell r="E484" t="str">
            <v>m</v>
          </cell>
          <cell r="F484">
            <v>626.75</v>
          </cell>
          <cell r="G484" t="str">
            <v>1644,35</v>
          </cell>
          <cell r="H484">
            <v>1030596.3624999999</v>
          </cell>
          <cell r="I484">
            <v>2.8909785028464547E-2</v>
          </cell>
        </row>
        <row r="485">
          <cell r="A485" t="str">
            <v>15.01.03</v>
          </cell>
          <cell r="B485" t="str">
            <v>16.01.045</v>
          </cell>
          <cell r="C485" t="str">
            <v>FDE-Jul/21</v>
          </cell>
          <cell r="D485" t="str">
            <v>Portão Em Gradil Eletrofundido</v>
          </cell>
          <cell r="E485" t="str">
            <v>m2</v>
          </cell>
          <cell r="F485">
            <v>1.89</v>
          </cell>
          <cell r="G485" t="str">
            <v>1276,09</v>
          </cell>
          <cell r="H485">
            <v>2411.8100999999997</v>
          </cell>
          <cell r="I485">
            <v>6.7654917150437329E-5</v>
          </cell>
        </row>
        <row r="486">
          <cell r="A486" t="str">
            <v>15.01.04</v>
          </cell>
          <cell r="B486" t="str">
            <v>16.01.058</v>
          </cell>
          <cell r="C486" t="str">
            <v>FDE-Jul/21</v>
          </cell>
          <cell r="D486" t="str">
            <v>Gradil Eletrofundido Galv. Com Pintura Eletrostatica 62X132Mm Barra 25X2Mm</v>
          </cell>
          <cell r="E486" t="str">
            <v>m2</v>
          </cell>
          <cell r="F486">
            <v>2.35</v>
          </cell>
          <cell r="G486" t="str">
            <v>588,94</v>
          </cell>
          <cell r="H486">
            <v>1384.0090000000002</v>
          </cell>
          <cell r="I486">
            <v>3.8823543458276276E-5</v>
          </cell>
        </row>
        <row r="487">
          <cell r="A487" t="str">
            <v>15.01.05</v>
          </cell>
          <cell r="B487" t="str">
            <v>16.01.083</v>
          </cell>
          <cell r="C487" t="str">
            <v>FDE-Jul/21</v>
          </cell>
          <cell r="D487" t="str">
            <v>Pt-33 Portao Gradil Eletrofundido / Pilarete De Concreto (180X235Cm)</v>
          </cell>
          <cell r="E487" t="str">
            <v>un</v>
          </cell>
          <cell r="F487">
            <v>5</v>
          </cell>
          <cell r="G487" t="str">
            <v>7769,19</v>
          </cell>
          <cell r="H487">
            <v>38845.949999999997</v>
          </cell>
          <cell r="I487">
            <v>1.0896875872938882E-3</v>
          </cell>
        </row>
        <row r="488">
          <cell r="A488" t="str">
            <v>15.01.06</v>
          </cell>
          <cell r="B488" t="str">
            <v>16.01.088</v>
          </cell>
          <cell r="C488" t="str">
            <v>FDE-Jul/21</v>
          </cell>
          <cell r="D488" t="str">
            <v>Pt-41 Portao Em Chapa De Aco (300X235Cm)</v>
          </cell>
          <cell r="E488" t="str">
            <v>un</v>
          </cell>
          <cell r="F488">
            <v>4</v>
          </cell>
          <cell r="G488" t="str">
            <v>10405,12</v>
          </cell>
          <cell r="H488">
            <v>41620.480000000003</v>
          </cell>
          <cell r="I488">
            <v>1.1675173456489939E-3</v>
          </cell>
        </row>
        <row r="489">
          <cell r="A489" t="str">
            <v>15.01.07</v>
          </cell>
          <cell r="B489" t="str">
            <v>06.02.060</v>
          </cell>
          <cell r="C489" t="str">
            <v>FDE-Jul/21</v>
          </cell>
          <cell r="D489" t="str">
            <v>Pt-38 Portao Em Gradil Eletrofundido (345X230Cm)</v>
          </cell>
          <cell r="E489" t="str">
            <v>un</v>
          </cell>
          <cell r="F489">
            <v>3</v>
          </cell>
          <cell r="G489" t="str">
            <v>10851,12</v>
          </cell>
          <cell r="H489">
            <v>32553.360000000001</v>
          </cell>
          <cell r="I489">
            <v>9.1317093073304601E-4</v>
          </cell>
        </row>
        <row r="490">
          <cell r="A490" t="str">
            <v>15.01.08</v>
          </cell>
          <cell r="B490" t="str">
            <v>06.02.061</v>
          </cell>
          <cell r="C490" t="str">
            <v>FDE-Jul/21</v>
          </cell>
          <cell r="D490" t="str">
            <v>Pt-39 Portao Em Gradil Eletrofundido (165X230Cm)</v>
          </cell>
          <cell r="E490" t="str">
            <v>un</v>
          </cell>
          <cell r="F490">
            <v>2</v>
          </cell>
          <cell r="G490" t="str">
            <v>5610,66</v>
          </cell>
          <cell r="H490">
            <v>11221.32</v>
          </cell>
          <cell r="I490">
            <v>3.1477497955520852E-4</v>
          </cell>
        </row>
        <row r="491">
          <cell r="A491" t="str">
            <v>15.01.09</v>
          </cell>
          <cell r="B491" t="str">
            <v>06.02.062</v>
          </cell>
          <cell r="C491" t="str">
            <v>FDE-Jul/21</v>
          </cell>
          <cell r="D491" t="str">
            <v>Pt-40 Bandeira Em Gradil Eletrofundido</v>
          </cell>
          <cell r="E491" t="str">
            <v>m2</v>
          </cell>
          <cell r="F491">
            <v>17.78</v>
          </cell>
          <cell r="G491" t="str">
            <v>593,06</v>
          </cell>
          <cell r="H491">
            <v>10544.6068</v>
          </cell>
          <cell r="I491">
            <v>2.95792151893691E-4</v>
          </cell>
        </row>
        <row r="492">
          <cell r="A492" t="str">
            <v>15.02</v>
          </cell>
          <cell r="B492"/>
          <cell r="C492"/>
          <cell r="D492" t="str">
            <v>CALÇADA E ACESSO DE PEDESTRES</v>
          </cell>
          <cell r="E492">
            <v>597977.98</v>
          </cell>
          <cell r="F492"/>
          <cell r="G492"/>
          <cell r="H492"/>
          <cell r="I492">
            <v>1.6774185784646095E-2</v>
          </cell>
        </row>
        <row r="493">
          <cell r="A493" t="str">
            <v>15.02.01</v>
          </cell>
          <cell r="B493" t="str">
            <v>01.05.001</v>
          </cell>
          <cell r="C493" t="str">
            <v>FDE-Jul/21</v>
          </cell>
          <cell r="D493" t="str">
            <v>Escavacao Manual - Profundidade Ate 1.80 M</v>
          </cell>
          <cell r="E493" t="str">
            <v>m3</v>
          </cell>
          <cell r="F493">
            <v>397.5</v>
          </cell>
          <cell r="G493" t="str">
            <v>47,42</v>
          </cell>
          <cell r="H493">
            <v>18849.45</v>
          </cell>
          <cell r="I493">
            <v>5.2875555089569907E-4</v>
          </cell>
        </row>
        <row r="494">
          <cell r="A494" t="str">
            <v>15.02.02</v>
          </cell>
          <cell r="B494" t="str">
            <v>16.13.010</v>
          </cell>
          <cell r="C494" t="str">
            <v>FDE-Jul/21</v>
          </cell>
          <cell r="D494" t="str">
            <v>Apiloamento Para Simples Regularizacao</v>
          </cell>
          <cell r="E494" t="str">
            <v>m2</v>
          </cell>
          <cell r="F494">
            <v>2650</v>
          </cell>
          <cell r="G494" t="str">
            <v>8,24</v>
          </cell>
          <cell r="H494">
            <v>21836</v>
          </cell>
          <cell r="I494">
            <v>6.12532790577894E-4</v>
          </cell>
        </row>
        <row r="495">
          <cell r="A495" t="str">
            <v>15.02.03</v>
          </cell>
          <cell r="B495" t="str">
            <v>16.02.071</v>
          </cell>
          <cell r="C495" t="str">
            <v>FDE-Jul/21</v>
          </cell>
          <cell r="D495" t="str">
            <v>Lastro De Pedra Britada - 5Cm</v>
          </cell>
          <cell r="E495" t="str">
            <v>m2</v>
          </cell>
          <cell r="F495">
            <v>2650</v>
          </cell>
          <cell r="G495" t="str">
            <v>9,04</v>
          </cell>
          <cell r="H495">
            <v>23955.999999999996</v>
          </cell>
          <cell r="I495">
            <v>6.7200199354662147E-4</v>
          </cell>
        </row>
        <row r="496">
          <cell r="A496" t="str">
            <v>15.02.04</v>
          </cell>
          <cell r="B496" t="str">
            <v>16.80.015</v>
          </cell>
          <cell r="C496" t="str">
            <v>FDE-Jul/21</v>
          </cell>
          <cell r="D496" t="str">
            <v>Isolamento Com Lona Preta</v>
          </cell>
          <cell r="E496" t="str">
            <v>m2</v>
          </cell>
          <cell r="F496">
            <v>2650</v>
          </cell>
          <cell r="G496" t="str">
            <v>4,16</v>
          </cell>
          <cell r="H496">
            <v>11024</v>
          </cell>
          <cell r="I496">
            <v>3.0923985543738342E-4</v>
          </cell>
        </row>
        <row r="497">
          <cell r="A497" t="str">
            <v>15.02.05</v>
          </cell>
          <cell r="B497" t="str">
            <v>16.80.017</v>
          </cell>
          <cell r="C497" t="str">
            <v>FDE-Jul/21</v>
          </cell>
          <cell r="D497" t="str">
            <v>Tela Q-138 E Espaçador Treliçado P/Piso De Concreto</v>
          </cell>
          <cell r="E497" t="str">
            <v>m2</v>
          </cell>
          <cell r="F497">
            <v>2650</v>
          </cell>
          <cell r="G497" t="str">
            <v>53,05</v>
          </cell>
          <cell r="H497">
            <v>140582.5</v>
          </cell>
          <cell r="I497">
            <v>3.9435515218637475E-3</v>
          </cell>
        </row>
        <row r="498">
          <cell r="A498" t="str">
            <v>15.02.06</v>
          </cell>
          <cell r="B498" t="str">
            <v>16.80.013</v>
          </cell>
          <cell r="C498" t="str">
            <v>FDE-Jul/21</v>
          </cell>
          <cell r="D498" t="str">
            <v>Piso De Concreto Desempenado C/ Requadro 1.80Cm E=6Cm</v>
          </cell>
          <cell r="E498" t="str">
            <v>m2</v>
          </cell>
          <cell r="F498">
            <v>2650</v>
          </cell>
          <cell r="G498" t="str">
            <v>51,38</v>
          </cell>
          <cell r="H498">
            <v>136157</v>
          </cell>
          <cell r="I498">
            <v>3.8194095606665286E-3</v>
          </cell>
        </row>
        <row r="499">
          <cell r="A499" t="str">
            <v>15.02.08</v>
          </cell>
          <cell r="B499" t="str">
            <v>13.02.005</v>
          </cell>
          <cell r="C499" t="str">
            <v>FDE-Jul/21</v>
          </cell>
          <cell r="D499" t="str">
            <v>Cimentado Desempenado Alisado E=3,50Cm Incl Arg Reg</v>
          </cell>
          <cell r="E499" t="str">
            <v>m2</v>
          </cell>
          <cell r="F499">
            <v>2650</v>
          </cell>
          <cell r="G499" t="str">
            <v>66,30</v>
          </cell>
          <cell r="H499">
            <v>175695</v>
          </cell>
          <cell r="I499">
            <v>4.9285101960332978E-3</v>
          </cell>
        </row>
        <row r="500">
          <cell r="A500" t="str">
            <v>15.02.09</v>
          </cell>
          <cell r="B500" t="str">
            <v>50.05.492</v>
          </cell>
          <cell r="C500" t="str">
            <v>CDHU-181</v>
          </cell>
          <cell r="D500" t="str">
            <v>Sinalizador Audiovisual De Advertência</v>
          </cell>
          <cell r="E500" t="str">
            <v>un</v>
          </cell>
          <cell r="F500">
            <v>1</v>
          </cell>
          <cell r="G500">
            <v>313.24</v>
          </cell>
          <cell r="H500">
            <v>313.24</v>
          </cell>
          <cell r="I500">
            <v>8.7868552537378427E-6</v>
          </cell>
        </row>
        <row r="501">
          <cell r="A501" t="str">
            <v>15.02.10</v>
          </cell>
          <cell r="B501" t="str">
            <v>49.12.010</v>
          </cell>
          <cell r="C501" t="str">
            <v>CDHU-181</v>
          </cell>
          <cell r="D501" t="str">
            <v>Boca De Lobo Simples Tipo Pmsp Com Tampa De Concreto</v>
          </cell>
          <cell r="E501" t="str">
            <v>un</v>
          </cell>
          <cell r="F501">
            <v>10</v>
          </cell>
          <cell r="G501">
            <v>3371</v>
          </cell>
          <cell r="H501">
            <v>33710</v>
          </cell>
          <cell r="I501">
            <v>9.4561643022443706E-4</v>
          </cell>
        </row>
        <row r="502">
          <cell r="A502" t="str">
            <v>15.02.11</v>
          </cell>
          <cell r="B502" t="str">
            <v>16.02.029</v>
          </cell>
          <cell r="C502" t="str">
            <v>FDE-Jul/21</v>
          </cell>
          <cell r="D502" t="str">
            <v>Ga-03 Guia E Sarjeta Tipo Pmsp</v>
          </cell>
          <cell r="E502" t="str">
            <v>m</v>
          </cell>
          <cell r="F502">
            <v>263</v>
          </cell>
          <cell r="G502" t="str">
            <v>136,33</v>
          </cell>
          <cell r="H502">
            <v>35854.79</v>
          </cell>
          <cell r="I502">
            <v>1.0057810301467472E-3</v>
          </cell>
        </row>
        <row r="503">
          <cell r="A503" t="str">
            <v>15.03</v>
          </cell>
          <cell r="B503"/>
          <cell r="C503"/>
          <cell r="D503" t="str">
            <v>GRAMADOS / PAISAGISMO</v>
          </cell>
          <cell r="E503">
            <v>143461.45699999999</v>
          </cell>
          <cell r="F503"/>
          <cell r="G503"/>
          <cell r="H503"/>
          <cell r="I503">
            <v>4.0243106153407468E-3</v>
          </cell>
        </row>
        <row r="504">
          <cell r="A504" t="str">
            <v>15.03.01</v>
          </cell>
          <cell r="B504" t="str">
            <v>16.03.002</v>
          </cell>
          <cell r="C504" t="str">
            <v>FDE-Jul/21</v>
          </cell>
          <cell r="D504" t="str">
            <v xml:space="preserve">Grama Esmeralda Em Placas 
 </v>
          </cell>
          <cell r="E504" t="str">
            <v>m2</v>
          </cell>
          <cell r="F504">
            <v>5531.5</v>
          </cell>
          <cell r="G504" t="str">
            <v>12,22</v>
          </cell>
          <cell r="H504">
            <v>67594.930000000008</v>
          </cell>
          <cell r="I504">
            <v>1.8961399112391193E-3</v>
          </cell>
        </row>
        <row r="505">
          <cell r="A505" t="str">
            <v>15.03.02</v>
          </cell>
          <cell r="B505" t="str">
            <v>16.07.023</v>
          </cell>
          <cell r="C505" t="str">
            <v>FDE-Jul/21</v>
          </cell>
          <cell r="D505" t="str">
            <v>Bc-25 Banco De Concreto Pre-Fabricado (L=216Cm)</v>
          </cell>
          <cell r="E505" t="str">
            <v>un</v>
          </cell>
          <cell r="F505">
            <v>30</v>
          </cell>
          <cell r="G505" t="str">
            <v>822,10</v>
          </cell>
          <cell r="H505">
            <v>24663</v>
          </cell>
          <cell r="I505">
            <v>6.9183441170647556E-4</v>
          </cell>
        </row>
        <row r="506">
          <cell r="A506" t="str">
            <v>15.03.03</v>
          </cell>
          <cell r="B506" t="str">
            <v>16.03.014</v>
          </cell>
          <cell r="C506" t="str">
            <v>FDE-Jul/21</v>
          </cell>
          <cell r="D506" t="str">
            <v>Ap-02 Protetor Para Arvores</v>
          </cell>
          <cell r="E506" t="str">
            <v>un</v>
          </cell>
          <cell r="F506">
            <v>15</v>
          </cell>
          <cell r="G506" t="str">
            <v>158,47</v>
          </cell>
          <cell r="H506">
            <v>2377.0500000000002</v>
          </cell>
          <cell r="I506">
            <v>6.6679843828685803E-5</v>
          </cell>
        </row>
        <row r="507">
          <cell r="A507" t="str">
            <v>15.03.04</v>
          </cell>
          <cell r="B507" t="str">
            <v>16.03.109</v>
          </cell>
          <cell r="C507" t="str">
            <v>FDE-Jul/21</v>
          </cell>
          <cell r="D507" t="str">
            <v>Forração Lambari-Roxo</v>
          </cell>
          <cell r="E507" t="str">
            <v>m2</v>
          </cell>
          <cell r="F507">
            <v>13</v>
          </cell>
          <cell r="G507" t="str">
            <v>200,70</v>
          </cell>
          <cell r="H507">
            <v>2609.1</v>
          </cell>
          <cell r="I507">
            <v>7.3189196917786378E-5</v>
          </cell>
        </row>
        <row r="508">
          <cell r="A508" t="str">
            <v>15.03.05</v>
          </cell>
          <cell r="B508" t="str">
            <v>16.03.430</v>
          </cell>
          <cell r="C508" t="str">
            <v>FDE-Jul/21</v>
          </cell>
          <cell r="D508" t="str">
            <v>Cipó De São João H=0,50 A 0,70M</v>
          </cell>
          <cell r="E508" t="str">
            <v>un</v>
          </cell>
          <cell r="F508">
            <v>200</v>
          </cell>
          <cell r="G508" t="str">
            <v>49,20</v>
          </cell>
          <cell r="H508">
            <v>9840</v>
          </cell>
          <cell r="I508">
            <v>2.7602686660956575E-4</v>
          </cell>
        </row>
        <row r="509">
          <cell r="A509" t="str">
            <v>15.03.06</v>
          </cell>
          <cell r="B509" t="str">
            <v>16.03.300</v>
          </cell>
          <cell r="C509" t="str">
            <v>CDHU-181</v>
          </cell>
          <cell r="D509" t="str">
            <v>Cumeeira Normal Em Cimento Reforçado Com Fio Sintético Crfs - Perfil Ondulado</v>
          </cell>
          <cell r="E509" t="str">
            <v>m</v>
          </cell>
          <cell r="F509">
            <v>140</v>
          </cell>
          <cell r="G509">
            <v>77</v>
          </cell>
          <cell r="H509">
            <v>10780</v>
          </cell>
          <cell r="I509">
            <v>3.0239528679381288E-4</v>
          </cell>
        </row>
        <row r="510">
          <cell r="A510" t="str">
            <v>15.03.07</v>
          </cell>
          <cell r="B510" t="str">
            <v>16.03.301</v>
          </cell>
          <cell r="C510" t="str">
            <v>FDE-Jul/21</v>
          </cell>
          <cell r="D510" t="str">
            <v>Arbusto Ave-Do-Paraíso H=0,50 A 0,70M</v>
          </cell>
          <cell r="E510" t="str">
            <v>un</v>
          </cell>
          <cell r="F510">
            <v>35</v>
          </cell>
          <cell r="G510" t="str">
            <v>77,58</v>
          </cell>
          <cell r="H510">
            <v>2715.2999999999997</v>
          </cell>
          <cell r="I510">
            <v>7.6168267368389615E-5</v>
          </cell>
        </row>
        <row r="511">
          <cell r="A511" t="str">
            <v>15.03.08</v>
          </cell>
          <cell r="B511" t="str">
            <v>16.03.088</v>
          </cell>
          <cell r="C511" t="str">
            <v>FDE-Jul/21</v>
          </cell>
          <cell r="D511" t="str">
            <v>Forracao - Lirio Amarelo</v>
          </cell>
          <cell r="E511" t="str">
            <v>m2</v>
          </cell>
          <cell r="F511">
            <v>51.3</v>
          </cell>
          <cell r="G511" t="str">
            <v>121,89</v>
          </cell>
          <cell r="H511">
            <v>6252.9569999999994</v>
          </cell>
          <cell r="I511">
            <v>1.7540489103194616E-4</v>
          </cell>
        </row>
        <row r="512">
          <cell r="A512" t="str">
            <v>15.03.09</v>
          </cell>
          <cell r="B512" t="str">
            <v>16.03.092</v>
          </cell>
          <cell r="C512" t="str">
            <v>FDE-Jul/21</v>
          </cell>
          <cell r="D512" t="str">
            <v>Forracao - Clorofito</v>
          </cell>
          <cell r="E512" t="str">
            <v>m2</v>
          </cell>
          <cell r="F512">
            <v>4</v>
          </cell>
          <cell r="G512" t="str">
            <v>93,15</v>
          </cell>
          <cell r="H512">
            <v>372.6</v>
          </cell>
          <cell r="I512">
            <v>1.0451992936862215E-5</v>
          </cell>
        </row>
        <row r="513">
          <cell r="A513" t="str">
            <v>15.03.10</v>
          </cell>
          <cell r="B513" t="str">
            <v>16.03.402</v>
          </cell>
          <cell r="C513" t="str">
            <v>FDE-Jul/21</v>
          </cell>
          <cell r="D513" t="str">
            <v>Palmeira Indaiá H=1,50 A 2,00M</v>
          </cell>
          <cell r="E513" t="str">
            <v>un</v>
          </cell>
          <cell r="F513">
            <v>27</v>
          </cell>
          <cell r="G513" t="str">
            <v>396,35</v>
          </cell>
          <cell r="H513">
            <v>10701.45</v>
          </cell>
          <cell r="I513">
            <v>3.0019184061777819E-4</v>
          </cell>
        </row>
        <row r="514">
          <cell r="A514" t="str">
            <v>15.03.11</v>
          </cell>
          <cell r="B514" t="str">
            <v>16.03.320</v>
          </cell>
          <cell r="C514" t="str">
            <v>FDE-Jul/21</v>
          </cell>
          <cell r="D514" t="str">
            <v>Arbusto Resedá H=0,50 A 0,70M</v>
          </cell>
          <cell r="E514" t="str">
            <v>un</v>
          </cell>
          <cell r="F514">
            <v>2</v>
          </cell>
          <cell r="G514" t="str">
            <v>58,10</v>
          </cell>
          <cell r="H514">
            <v>116.2</v>
          </cell>
          <cell r="I514">
            <v>3.2595855589462946E-6</v>
          </cell>
        </row>
        <row r="515">
          <cell r="A515" t="str">
            <v>15.03.12</v>
          </cell>
          <cell r="B515" t="str">
            <v>16.03.228</v>
          </cell>
          <cell r="C515" t="str">
            <v>FDE-Jul/21</v>
          </cell>
          <cell r="D515" t="str">
            <v>Árvore Ornamental Mulungu-Do-Litoral (Suinã) H=2,00M</v>
          </cell>
          <cell r="E515" t="str">
            <v>un</v>
          </cell>
          <cell r="F515">
            <v>10</v>
          </cell>
          <cell r="G515" t="str">
            <v>226,84</v>
          </cell>
          <cell r="H515">
            <v>2268.4</v>
          </cell>
          <cell r="I515">
            <v>6.3632047176538504E-5</v>
          </cell>
        </row>
        <row r="516">
          <cell r="A516" t="str">
            <v>15.03.13</v>
          </cell>
          <cell r="B516" t="str">
            <v>16.03.200</v>
          </cell>
          <cell r="C516" t="str">
            <v>FDE-Jul/21</v>
          </cell>
          <cell r="D516" t="str">
            <v>Árvore Ornamental Aldrago H=2,00M</v>
          </cell>
          <cell r="E516" t="str">
            <v>un</v>
          </cell>
          <cell r="F516">
            <v>8</v>
          </cell>
          <cell r="G516" t="str">
            <v>243,69</v>
          </cell>
          <cell r="H516">
            <v>1949.52</v>
          </cell>
          <cell r="I516">
            <v>5.4686981401695178E-5</v>
          </cell>
        </row>
        <row r="517">
          <cell r="A517" t="str">
            <v>15.03.14</v>
          </cell>
          <cell r="B517" t="str">
            <v>16.03.203</v>
          </cell>
          <cell r="C517" t="str">
            <v>FDE-Jul/21</v>
          </cell>
          <cell r="D517" t="str">
            <v>Árvore Ornamental Aroeira-Salsa H=2,00M</v>
          </cell>
          <cell r="E517" t="str">
            <v>un</v>
          </cell>
          <cell r="F517">
            <v>3</v>
          </cell>
          <cell r="G517" t="str">
            <v>240,03</v>
          </cell>
          <cell r="H517">
            <v>720.09</v>
          </cell>
          <cell r="I517">
            <v>2.019961243667502E-5</v>
          </cell>
        </row>
        <row r="518">
          <cell r="A518" t="str">
            <v>15.03.15</v>
          </cell>
          <cell r="B518" t="str">
            <v>16.03.213</v>
          </cell>
          <cell r="C518" t="str">
            <v>FDE-Jul/21</v>
          </cell>
          <cell r="D518" t="str">
            <v>Árvore Ornamental Cedro-Rosa (Cedro) H=2,00M</v>
          </cell>
          <cell r="E518" t="str">
            <v>un</v>
          </cell>
          <cell r="F518">
            <v>2</v>
          </cell>
          <cell r="G518" t="str">
            <v>250,43</v>
          </cell>
          <cell r="H518">
            <v>500.86</v>
          </cell>
          <cell r="I518">
            <v>1.4049879716470233E-5</v>
          </cell>
        </row>
        <row r="519">
          <cell r="A519" t="str">
            <v>15.04</v>
          </cell>
          <cell r="B519"/>
          <cell r="C519"/>
          <cell r="D519" t="str">
            <v>SERVIÇOS DE COMPLEMENTARES</v>
          </cell>
          <cell r="E519">
            <v>656964.40779999993</v>
          </cell>
          <cell r="F519"/>
          <cell r="G519"/>
          <cell r="H519"/>
          <cell r="I519">
            <v>1.8428844203154767E-2</v>
          </cell>
        </row>
        <row r="520">
          <cell r="A520" t="str">
            <v>15.04.01</v>
          </cell>
          <cell r="B520" t="str">
            <v>16.06.022</v>
          </cell>
          <cell r="C520" t="str">
            <v>FDE-Jul/21</v>
          </cell>
          <cell r="D520" t="str">
            <v>Mb-03 Mastro Para Bandeiras</v>
          </cell>
          <cell r="E520" t="str">
            <v>cj</v>
          </cell>
          <cell r="F520">
            <v>1</v>
          </cell>
          <cell r="G520" t="str">
            <v>7270,69</v>
          </cell>
          <cell r="H520">
            <v>7270.69</v>
          </cell>
          <cell r="I520">
            <v>2.0395383930787636E-4</v>
          </cell>
        </row>
        <row r="521">
          <cell r="A521" t="str">
            <v>15.04.02</v>
          </cell>
          <cell r="B521" t="str">
            <v>16.06.023</v>
          </cell>
          <cell r="C521" t="str">
            <v>FDE-Jul/21</v>
          </cell>
          <cell r="D521" t="str">
            <v>Al-01 Abrigo Para Lixo</v>
          </cell>
          <cell r="E521" t="str">
            <v>un</v>
          </cell>
          <cell r="F521">
            <v>2</v>
          </cell>
          <cell r="G521" t="str">
            <v>6379,27</v>
          </cell>
          <cell r="H521">
            <v>12758.54</v>
          </cell>
          <cell r="I521">
            <v>3.5789632303991959E-4</v>
          </cell>
        </row>
        <row r="522">
          <cell r="A522" t="str">
            <v>15.04.03</v>
          </cell>
          <cell r="B522" t="str">
            <v>05.05.061</v>
          </cell>
          <cell r="C522" t="str">
            <v>FDE-Jul/21</v>
          </cell>
          <cell r="D522" t="str">
            <v>Be-15 Bancada Laboratorio Com Prateleira</v>
          </cell>
          <cell r="E522" t="str">
            <v>m</v>
          </cell>
          <cell r="F522">
            <v>3.47</v>
          </cell>
          <cell r="G522" t="str">
            <v>1463,81</v>
          </cell>
          <cell r="H522">
            <v>5079.4206999999997</v>
          </cell>
          <cell r="I522">
            <v>1.4248542479804543E-4</v>
          </cell>
        </row>
        <row r="523">
          <cell r="A523" t="str">
            <v>15.04.04</v>
          </cell>
          <cell r="B523" t="str">
            <v>05.05.062</v>
          </cell>
          <cell r="C523" t="str">
            <v>FDE-Jul/21</v>
          </cell>
          <cell r="D523" t="str">
            <v>Be-16 Bancada Laboratorio 2 Cubas 50X40X25Cm (L=180Cm)</v>
          </cell>
          <cell r="E523" t="str">
            <v>un</v>
          </cell>
          <cell r="F523">
            <v>4</v>
          </cell>
          <cell r="G523" t="str">
            <v>4622,73</v>
          </cell>
          <cell r="H523">
            <v>18490.919999999998</v>
          </cell>
          <cell r="I523">
            <v>5.1869824271627552E-4</v>
          </cell>
        </row>
        <row r="524">
          <cell r="A524" t="str">
            <v>15.04.05</v>
          </cell>
          <cell r="B524" t="str">
            <v>13.02.012</v>
          </cell>
          <cell r="C524" t="str">
            <v>FDE-Jul/21</v>
          </cell>
          <cell r="D524" t="str">
            <v>Qe-28 Quadra De Esportes/Piso Com Protecao Acustica Sobre Laje</v>
          </cell>
          <cell r="E524" t="str">
            <v>m2</v>
          </cell>
          <cell r="F524">
            <v>714</v>
          </cell>
          <cell r="G524" t="str">
            <v>259,12</v>
          </cell>
          <cell r="H524">
            <v>185011.68</v>
          </cell>
          <cell r="I524">
            <v>5.1898571459930544E-3</v>
          </cell>
        </row>
        <row r="525">
          <cell r="A525" t="str">
            <v>15.04.06</v>
          </cell>
          <cell r="B525" t="str">
            <v>06.03.080</v>
          </cell>
          <cell r="C525" t="str">
            <v>FDE-Jul/21</v>
          </cell>
          <cell r="D525" t="str">
            <v>Qe-39 Tabela De Basquete (Laje Alveolar)</v>
          </cell>
          <cell r="E525" t="str">
            <v>un</v>
          </cell>
          <cell r="F525">
            <v>2</v>
          </cell>
          <cell r="G525" t="str">
            <v>5377,80</v>
          </cell>
          <cell r="H525">
            <v>10755.6</v>
          </cell>
          <cell r="I525">
            <v>3.0171082992945584E-4</v>
          </cell>
        </row>
        <row r="526">
          <cell r="A526" t="str">
            <v>15.04.07</v>
          </cell>
          <cell r="B526" t="str">
            <v>06.03.075</v>
          </cell>
          <cell r="C526" t="str">
            <v>FDE-Jul/21</v>
          </cell>
          <cell r="D526" t="str">
            <v>Qe-43 Poste Para Rede Voleibol (Laje Alveolar)</v>
          </cell>
          <cell r="E526" t="str">
            <v>pr</v>
          </cell>
          <cell r="F526">
            <v>1</v>
          </cell>
          <cell r="G526" t="str">
            <v>2202,57</v>
          </cell>
          <cell r="H526">
            <v>2202.5700000000002</v>
          </cell>
          <cell r="I526">
            <v>6.1785416218316179E-5</v>
          </cell>
        </row>
        <row r="527">
          <cell r="A527" t="str">
            <v>15.04.08</v>
          </cell>
          <cell r="B527" t="str">
            <v>06.03.078</v>
          </cell>
          <cell r="C527" t="str">
            <v>FDE-Jul/21</v>
          </cell>
          <cell r="D527" t="str">
            <v>Qe-46 Trave De Futebol De Salao (Laje Alveolar)</v>
          </cell>
          <cell r="E527" t="str">
            <v>un</v>
          </cell>
          <cell r="F527">
            <v>2</v>
          </cell>
          <cell r="G527" t="str">
            <v>1308,67</v>
          </cell>
          <cell r="H527">
            <v>2617.34</v>
          </cell>
          <cell r="I527">
            <v>7.3420341367061055E-5</v>
          </cell>
        </row>
        <row r="528">
          <cell r="A528" t="str">
            <v>15.04.09</v>
          </cell>
          <cell r="B528">
            <v>102494</v>
          </cell>
          <cell r="C528" t="str">
            <v>Sinapi-Jul/21</v>
          </cell>
          <cell r="D528" t="str">
            <v>Pintura de Piso com Tinta Epóxi, Aplicação Manual, 2 Demãos, Incluso Primer Epóxi. AF_05/2021</v>
          </cell>
          <cell r="E528" t="str">
            <v>m²</v>
          </cell>
          <cell r="F528">
            <v>707.27</v>
          </cell>
          <cell r="G528">
            <v>45.73</v>
          </cell>
          <cell r="H528">
            <v>32343.457099999996</v>
          </cell>
          <cell r="I528">
            <v>9.0728283725954374E-4</v>
          </cell>
        </row>
        <row r="529">
          <cell r="A529" t="str">
            <v>15.04.10</v>
          </cell>
          <cell r="B529" t="str">
            <v>35.05.200</v>
          </cell>
          <cell r="C529" t="str">
            <v>CDHU-181</v>
          </cell>
          <cell r="D529" t="str">
            <v>Centro de atividades em madeira rústica</v>
          </cell>
          <cell r="E529" t="str">
            <v>CJ</v>
          </cell>
          <cell r="F529">
            <v>1</v>
          </cell>
          <cell r="G529">
            <v>4755.92</v>
          </cell>
          <cell r="H529">
            <v>4755.92</v>
          </cell>
          <cell r="I529">
            <v>1.3341074140709003E-4</v>
          </cell>
        </row>
        <row r="530">
          <cell r="A530" t="str">
            <v>15.04.11</v>
          </cell>
          <cell r="B530" t="str">
            <v>35.05.210</v>
          </cell>
          <cell r="C530" t="str">
            <v>CDHU-181</v>
          </cell>
          <cell r="D530" t="str">
            <v>Balanço duplo em madeira rústica</v>
          </cell>
          <cell r="E530" t="str">
            <v>CJ</v>
          </cell>
          <cell r="F530">
            <v>1</v>
          </cell>
          <cell r="G530">
            <v>1916.39</v>
          </cell>
          <cell r="H530">
            <v>1916.39</v>
          </cell>
          <cell r="I530">
            <v>5.3757634847754641E-5</v>
          </cell>
        </row>
        <row r="531">
          <cell r="A531" t="str">
            <v>15.04.12</v>
          </cell>
          <cell r="B531" t="str">
            <v>35.05.220</v>
          </cell>
          <cell r="C531" t="str">
            <v>CDHU-181</v>
          </cell>
          <cell r="D531" t="str">
            <v>Gangorra dupla em madeira rústica</v>
          </cell>
          <cell r="E531" t="str">
            <v>CJ</v>
          </cell>
          <cell r="F531">
            <v>1</v>
          </cell>
          <cell r="G531">
            <v>1058.8800000000001</v>
          </cell>
          <cell r="H531">
            <v>1058.8800000000001</v>
          </cell>
          <cell r="I531">
            <v>2.9703183792229371E-5</v>
          </cell>
        </row>
        <row r="532">
          <cell r="A532" t="str">
            <v>15.04.13</v>
          </cell>
          <cell r="B532" t="str">
            <v>35.05.240</v>
          </cell>
          <cell r="C532" t="str">
            <v>CDHU-181</v>
          </cell>
          <cell r="D532" t="str">
            <v>Gira-gira em ferro com assento de madeira (8 lugares)</v>
          </cell>
          <cell r="E532" t="str">
            <v>CJ</v>
          </cell>
          <cell r="F532">
            <v>1</v>
          </cell>
          <cell r="G532">
            <v>1474.7</v>
          </cell>
          <cell r="H532">
            <v>1474.7</v>
          </cell>
          <cell r="I532">
            <v>4.1367563027350266E-5</v>
          </cell>
        </row>
        <row r="533">
          <cell r="A533" t="str">
            <v>15.04.14</v>
          </cell>
          <cell r="B533">
            <v>170170</v>
          </cell>
          <cell r="C533" t="str">
            <v>Siurb (Edif)-Jan/21</v>
          </cell>
          <cell r="D533" t="str">
            <v>Muro de Arrimo H=1,40, com drenagem</v>
          </cell>
          <cell r="E533" t="str">
            <v>m</v>
          </cell>
          <cell r="F533">
            <v>152</v>
          </cell>
          <cell r="G533">
            <v>2412.04</v>
          </cell>
          <cell r="H533">
            <v>366630.08</v>
          </cell>
          <cell r="I533">
            <v>1.0284527661302278E-2</v>
          </cell>
        </row>
        <row r="534">
          <cell r="A534" t="str">
            <v>15.04.15</v>
          </cell>
          <cell r="B534" t="str">
            <v>54.20.040</v>
          </cell>
          <cell r="C534" t="str">
            <v>CDHU-181</v>
          </cell>
          <cell r="D534" t="str">
            <v>Bate-Roda Em Concreto Pré-Moldado</v>
          </cell>
          <cell r="E534" t="str">
            <v>m</v>
          </cell>
          <cell r="F534">
            <v>66</v>
          </cell>
          <cell r="G534">
            <v>69.67</v>
          </cell>
          <cell r="H534">
            <v>4598.22</v>
          </cell>
          <cell r="I534">
            <v>1.2898701814852007E-4</v>
          </cell>
        </row>
        <row r="535">
          <cell r="A535" t="str">
            <v>15.05</v>
          </cell>
          <cell r="B535"/>
          <cell r="C535"/>
          <cell r="D535" t="str">
            <v>LIMPEZA FINAL DE OBRA</v>
          </cell>
          <cell r="E535">
            <v>94350.987899999993</v>
          </cell>
          <cell r="F535"/>
          <cell r="G535"/>
          <cell r="H535"/>
          <cell r="I535">
            <v>2.6466877593042731E-3</v>
          </cell>
        </row>
        <row r="536">
          <cell r="A536" t="str">
            <v>15.05.01</v>
          </cell>
          <cell r="B536" t="str">
            <v>16.11.005</v>
          </cell>
          <cell r="C536" t="str">
            <v>FDE-Jul/21</v>
          </cell>
          <cell r="D536" t="str">
            <v>Limpeza Da Obra</v>
          </cell>
          <cell r="E536" t="str">
            <v>m2</v>
          </cell>
          <cell r="F536">
            <v>6538.53</v>
          </cell>
          <cell r="G536" t="str">
            <v>14,43</v>
          </cell>
          <cell r="H536">
            <v>94350.987899999993</v>
          </cell>
          <cell r="I536">
            <v>2.6466877593042731E-3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topLeftCell="A18" workbookViewId="0">
      <selection activeCell="E40" sqref="E40"/>
    </sheetView>
  </sheetViews>
  <sheetFormatPr defaultColWidth="14.42578125" defaultRowHeight="15" customHeight="1" x14ac:dyDescent="0.2"/>
  <cols>
    <col min="1" max="1" width="18" customWidth="1"/>
    <col min="2" max="2" width="79.28515625" customWidth="1"/>
    <col min="3" max="3" width="25.85546875" customWidth="1"/>
    <col min="4" max="4" width="28.85546875" customWidth="1"/>
    <col min="5" max="5" width="22.140625" customWidth="1"/>
    <col min="6" max="26" width="9.140625" customWidth="1"/>
  </cols>
  <sheetData>
    <row r="1" spans="1:26" ht="26.25" customHeight="1" x14ac:dyDescent="0.2">
      <c r="A1" s="537"/>
      <c r="B1" s="542" t="s">
        <v>1443</v>
      </c>
      <c r="C1" s="542"/>
      <c r="D1" s="543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538"/>
      <c r="B2" s="544" t="s">
        <v>1444</v>
      </c>
      <c r="C2" s="544"/>
      <c r="D2" s="545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6" customFormat="1" ht="7.5" customHeight="1" x14ac:dyDescent="0.2">
      <c r="A3" s="538"/>
      <c r="B3" s="22"/>
      <c r="C3" s="22"/>
      <c r="D3" s="61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6" customFormat="1" ht="18" customHeight="1" x14ac:dyDescent="0.2">
      <c r="A4" s="538"/>
      <c r="B4" s="546" t="s">
        <v>1447</v>
      </c>
      <c r="C4" s="546"/>
      <c r="D4" s="547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16" customFormat="1" ht="6.75" customHeight="1" thickBot="1" x14ac:dyDescent="0.25">
      <c r="A5" s="539"/>
      <c r="B5" s="58"/>
      <c r="C5" s="62"/>
      <c r="D5" s="63"/>
      <c r="E5" s="3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6" customFormat="1" ht="18" customHeight="1" x14ac:dyDescent="0.2">
      <c r="A6" s="57" t="s">
        <v>0</v>
      </c>
      <c r="B6" s="56" t="s">
        <v>1450</v>
      </c>
      <c r="C6" s="34"/>
      <c r="D6" s="60"/>
      <c r="E6" s="3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6" customFormat="1" ht="5.25" customHeight="1" x14ac:dyDescent="0.2">
      <c r="A7" s="33"/>
      <c r="B7" s="34"/>
      <c r="C7" s="26"/>
      <c r="D7" s="20"/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16" customFormat="1" ht="18" customHeight="1" x14ac:dyDescent="0.2">
      <c r="A8" s="540" t="s">
        <v>1453</v>
      </c>
      <c r="B8" s="541"/>
      <c r="C8" s="35"/>
      <c r="D8" s="39"/>
      <c r="E8" s="4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6" customFormat="1" ht="6" customHeight="1" x14ac:dyDescent="0.2">
      <c r="A9" s="33"/>
      <c r="B9" s="34"/>
      <c r="C9" s="35"/>
      <c r="D9" s="40"/>
      <c r="E9" s="4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6" customFormat="1" ht="18" customHeight="1" x14ac:dyDescent="0.2">
      <c r="A10" s="59" t="s">
        <v>2</v>
      </c>
      <c r="B10" s="36" t="s">
        <v>1445</v>
      </c>
      <c r="C10" s="24" t="s">
        <v>3</v>
      </c>
      <c r="D10" s="41">
        <v>35648772.93</v>
      </c>
      <c r="E10" s="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6" customFormat="1" ht="5.25" customHeight="1" x14ac:dyDescent="0.2">
      <c r="A11" s="33"/>
      <c r="B11" s="34"/>
      <c r="C11" s="35"/>
      <c r="D11" s="40"/>
      <c r="E11" s="4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6" customFormat="1" ht="0.75" customHeight="1" thickBot="1" x14ac:dyDescent="0.25">
      <c r="A12" s="37"/>
      <c r="B12" s="38"/>
      <c r="C12" s="38"/>
      <c r="D12" s="42"/>
      <c r="E12" s="4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 x14ac:dyDescent="0.2">
      <c r="A13" s="28" t="s">
        <v>1329</v>
      </c>
      <c r="B13" s="29" t="s">
        <v>1330</v>
      </c>
      <c r="C13" s="30" t="s">
        <v>1331</v>
      </c>
      <c r="D13" s="31" t="s">
        <v>11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9.5" customHeight="1" x14ac:dyDescent="0.2">
      <c r="A14" s="6">
        <f>Orçamento!A13</f>
        <v>1</v>
      </c>
      <c r="B14" s="7" t="str">
        <f>VLOOKUP(A14,Orçamento!$A$13:$I$533,4,FALSE)</f>
        <v>ADMINISTRAÇÃO LOCAL E INSTALAÇÕES DE CANTEIRO</v>
      </c>
      <c r="C14" s="8">
        <f>Orçamento!E13</f>
        <v>0</v>
      </c>
      <c r="D14" s="9" t="e">
        <f>VLOOKUP(B14,Orçamento!$D$13:$I545,6,FALSE)</f>
        <v>#DIV/0!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9.5" customHeight="1" x14ac:dyDescent="0.2">
      <c r="A15" s="6">
        <f>Orçamento!A47</f>
        <v>2</v>
      </c>
      <c r="B15" s="7" t="str">
        <f>VLOOKUP(A15,Orçamento!$A$13:$I$533,4,FALSE)</f>
        <v>MOVIMENTAÇÃO DE TERRA</v>
      </c>
      <c r="C15" s="8">
        <f>Orçamento!E47</f>
        <v>0</v>
      </c>
      <c r="D15" s="9" t="e">
        <f>VLOOKUP(B15,Orçamento!$D$13:$I545,6,FALSE)</f>
        <v>#DIV/0!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9.5" customHeight="1" x14ac:dyDescent="0.2">
      <c r="A16" s="6">
        <f>Orçamento!A59</f>
        <v>3</v>
      </c>
      <c r="B16" s="7" t="str">
        <f>VLOOKUP(A16,Orçamento!$A$13:$I$533,4,FALSE)</f>
        <v xml:space="preserve">FUNDAÇÃO E ESTRUTURA </v>
      </c>
      <c r="C16" s="8">
        <f>Orçamento!E59</f>
        <v>0</v>
      </c>
      <c r="D16" s="9" t="e">
        <f>VLOOKUP(B16,Orçamento!$D$13:$I545,6,FALSE)</f>
        <v>#DIV/0!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9.5" customHeight="1" x14ac:dyDescent="0.2">
      <c r="A17" s="6">
        <f>Orçamento!A97</f>
        <v>4</v>
      </c>
      <c r="B17" s="7" t="str">
        <f>VLOOKUP(A17,Orçamento!$A$13:$I$533,4,FALSE)</f>
        <v>ALVENARIA E OUTROS ELEMENTOS DIVISÓRIOS</v>
      </c>
      <c r="C17" s="8">
        <f>Orçamento!E97</f>
        <v>0</v>
      </c>
      <c r="D17" s="9" t="e">
        <f>VLOOKUP(B17,Orçamento!$D$13:$I545,6,FALSE)</f>
        <v>#DIV/0!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9.5" customHeight="1" x14ac:dyDescent="0.2">
      <c r="A18" s="6">
        <f>Orçamento!A112</f>
        <v>5</v>
      </c>
      <c r="B18" s="7" t="str">
        <f>VLOOKUP(A18,Orçamento!$A$13:$I$533,4,FALSE)</f>
        <v>ELEMENTOS DE MADEIRA / COMPONENTES ESPECIAIS</v>
      </c>
      <c r="C18" s="8">
        <f>Orçamento!E112</f>
        <v>0</v>
      </c>
      <c r="D18" s="9" t="e">
        <f>VLOOKUP(B18,Orçamento!$D$13:$I545,6,FALSE)</f>
        <v>#DIV/0!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9.5" customHeight="1" x14ac:dyDescent="0.2">
      <c r="A19" s="6">
        <f>Orçamento!A130</f>
        <v>6</v>
      </c>
      <c r="B19" s="7" t="str">
        <f>VLOOKUP(A19,Orçamento!$A$13:$I$533,4,FALSE)</f>
        <v>ELEMENTOS METÁLICOS / COMPONENTES ESPECIAIS</v>
      </c>
      <c r="C19" s="8">
        <f>Orçamento!E130</f>
        <v>0</v>
      </c>
      <c r="D19" s="9" t="e">
        <f>VLOOKUP(B19,Orçamento!$D$13:$I545,6,FALSE)</f>
        <v>#DIV/0!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9.5" customHeight="1" x14ac:dyDescent="0.2">
      <c r="A20" s="6">
        <f>Orçamento!A161</f>
        <v>7</v>
      </c>
      <c r="B20" s="7" t="str">
        <f>VLOOKUP(A20,Orçamento!$A$13:$I$533,4,FALSE)</f>
        <v>COBERTURA E IMPERMEABILIZAÇÃO</v>
      </c>
      <c r="C20" s="8">
        <f>Orçamento!E161</f>
        <v>0</v>
      </c>
      <c r="D20" s="9" t="e">
        <f>VLOOKUP(B20,Orçamento!$D$13:$I545,6,FALSE)</f>
        <v>#DIV/0!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9.5" customHeight="1" x14ac:dyDescent="0.2">
      <c r="A21" s="6">
        <f>Orçamento!A180</f>
        <v>8</v>
      </c>
      <c r="B21" s="7" t="str">
        <f>VLOOKUP(A21,Orçamento!$A$13:$I$533,4,FALSE)</f>
        <v>INSTALAÇÃO HIDRÁULICA</v>
      </c>
      <c r="C21" s="8">
        <f>Orçamento!E180</f>
        <v>0</v>
      </c>
      <c r="D21" s="9" t="e">
        <f>VLOOKUP(B21,Orçamento!$D$13:$I545,6,FALSE)</f>
        <v>#DIV/0!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9.5" customHeight="1" x14ac:dyDescent="0.2">
      <c r="A22" s="6">
        <f>Orçamento!A270</f>
        <v>9</v>
      </c>
      <c r="B22" s="7" t="str">
        <f>VLOOKUP(A22,Orçamento!$A$13:$I$533,4,FALSE)</f>
        <v>INSTALAÇÃO ELÉTRICA</v>
      </c>
      <c r="C22" s="8">
        <f>Orçamento!E270</f>
        <v>0</v>
      </c>
      <c r="D22" s="9" t="e">
        <f>VLOOKUP(B22,Orçamento!$D$13:$I545,6,FALSE)</f>
        <v>#DIV/0!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9.5" customHeight="1" x14ac:dyDescent="0.2">
      <c r="A23" s="6">
        <f>Orçamento!A392</f>
        <v>10</v>
      </c>
      <c r="B23" s="7" t="str">
        <f>VLOOKUP(A23,Orçamento!$A$13:$I$533,4,FALSE)</f>
        <v>FORRO</v>
      </c>
      <c r="C23" s="8">
        <f>Orçamento!E392</f>
        <v>0</v>
      </c>
      <c r="D23" s="9" t="e">
        <f>VLOOKUP(B23,Orçamento!$D$13:$I545,6,FALSE)</f>
        <v>#DIV/0!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9.5" customHeight="1" x14ac:dyDescent="0.2">
      <c r="A24" s="6">
        <f>Orçamento!A396</f>
        <v>11</v>
      </c>
      <c r="B24" s="7" t="str">
        <f>VLOOKUP(A24,Orçamento!$A$13:$I$533,4,FALSE)</f>
        <v xml:space="preserve">REVESTIMENTO </v>
      </c>
      <c r="C24" s="8">
        <f>Orçamento!E396</f>
        <v>0</v>
      </c>
      <c r="D24" s="9" t="e">
        <f>VLOOKUP(B24,Orçamento!$D$13:$I545,6,FALSE)</f>
        <v>#DIV/0!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9.5" customHeight="1" x14ac:dyDescent="0.2">
      <c r="A25" s="6">
        <f>Orçamento!A414</f>
        <v>12</v>
      </c>
      <c r="B25" s="7" t="str">
        <f>VLOOKUP(A25,Orçamento!$A$13:$I$533,4,FALSE)</f>
        <v>PISOS / SOLEIRAS / RODAPÉS / PEITORIS / ESCADAS</v>
      </c>
      <c r="C25" s="8">
        <f>Orçamento!E414</f>
        <v>0</v>
      </c>
      <c r="D25" s="9" t="e">
        <f>VLOOKUP(B25,Orçamento!$D$13:$I545,6,FALSE)</f>
        <v>#DIV/0!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9.5" customHeight="1" x14ac:dyDescent="0.2">
      <c r="A26" s="6">
        <f>Orçamento!A448</f>
        <v>13</v>
      </c>
      <c r="B26" s="7" t="str">
        <f>VLOOKUP(A26,Orçamento!$A$13:$I$533,4,FALSE)</f>
        <v>PINTURAS</v>
      </c>
      <c r="C26" s="8">
        <f>Orçamento!E448</f>
        <v>0</v>
      </c>
      <c r="D26" s="9" t="e">
        <f>VLOOKUP(B26,Orçamento!$D$13:$I545,6,FALSE)</f>
        <v>#DIV/0!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9.5" customHeight="1" x14ac:dyDescent="0.2">
      <c r="A27" s="6">
        <f>Orçamento!A473</f>
        <v>14</v>
      </c>
      <c r="B27" s="7" t="str">
        <f>VLOOKUP(A27,Orçamento!$A$13:$I$533,4,FALSE)</f>
        <v>ELEVADOR</v>
      </c>
      <c r="C27" s="8">
        <f>Orçamento!E473</f>
        <v>0</v>
      </c>
      <c r="D27" s="9" t="e">
        <f>VLOOKUP(B27,Orçamento!$D$13:$I545,6,FALSE)</f>
        <v>#DIV/0!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9.5" customHeight="1" x14ac:dyDescent="0.2">
      <c r="A28" s="6">
        <v>15</v>
      </c>
      <c r="B28" s="7" t="str">
        <f>VLOOKUP(A28,Orçamento!$A$13:$I$533,4,FALSE)</f>
        <v>SERVIÇOS COMPLEMENTARES</v>
      </c>
      <c r="C28" s="8">
        <f>Orçamento!E478</f>
        <v>0</v>
      </c>
      <c r="D28" s="9" t="e">
        <f>VLOOKUP(B28,Orçamento!$D$13:$I546,6,FALSE)</f>
        <v>#DIV/0!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7" customHeight="1" thickBot="1" x14ac:dyDescent="0.25">
      <c r="A29" s="534" t="s">
        <v>1332</v>
      </c>
      <c r="B29" s="535"/>
      <c r="C29" s="10">
        <f>SUM(C14:C28)</f>
        <v>0</v>
      </c>
      <c r="D29" s="11" t="e">
        <f>SUM(D14:D28)</f>
        <v>#DIV/0!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3"/>
      <c r="B30" s="3"/>
      <c r="C30" s="12"/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2"/>
      <c r="B31" s="1"/>
      <c r="C31" s="14"/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2"/>
      <c r="B32" s="46"/>
      <c r="C32" s="536" t="s">
        <v>1454</v>
      </c>
      <c r="D32" s="536"/>
      <c r="E32" s="4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2"/>
      <c r="B33" s="46"/>
      <c r="C33" s="50"/>
      <c r="D33" s="48"/>
      <c r="E33" s="4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2"/>
      <c r="B34" s="17"/>
      <c r="C34" s="50"/>
      <c r="D34" s="50"/>
      <c r="E34" s="4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2"/>
      <c r="B35" s="51"/>
      <c r="C35" s="47"/>
      <c r="D35" s="47"/>
      <c r="E35" s="4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2"/>
      <c r="B36" s="46"/>
      <c r="C36" s="47"/>
      <c r="D36" s="47"/>
      <c r="E36" s="4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2"/>
      <c r="B37" s="51"/>
      <c r="C37" s="47"/>
      <c r="D37" s="47"/>
      <c r="E37" s="4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2"/>
      <c r="B38" s="46" t="s">
        <v>1446</v>
      </c>
      <c r="C38" s="531" t="s">
        <v>1446</v>
      </c>
      <c r="D38" s="531"/>
      <c r="E38" s="5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2"/>
      <c r="B39" s="52" t="s">
        <v>1448</v>
      </c>
      <c r="C39" s="532" t="s">
        <v>1455</v>
      </c>
      <c r="D39" s="532"/>
      <c r="E39" s="1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2"/>
      <c r="B40" s="53" t="s">
        <v>1449</v>
      </c>
      <c r="C40" s="533" t="s">
        <v>1457</v>
      </c>
      <c r="D40" s="533"/>
      <c r="E40" s="5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2"/>
      <c r="B41" s="27"/>
      <c r="C41" s="533" t="s">
        <v>1456</v>
      </c>
      <c r="D41" s="533"/>
      <c r="E41" s="5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2"/>
      <c r="B42" s="1"/>
      <c r="C42" s="14"/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2"/>
      <c r="B43" s="1"/>
      <c r="C43" s="14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2"/>
      <c r="B44" s="1"/>
      <c r="C44" s="14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2"/>
      <c r="B45" s="1"/>
      <c r="C45" s="14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2"/>
      <c r="B46" s="1"/>
      <c r="C46" s="14"/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2"/>
      <c r="B47" s="1"/>
      <c r="C47" s="14"/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2"/>
      <c r="B48" s="1"/>
      <c r="C48" s="14"/>
      <c r="D48" s="1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2"/>
      <c r="B49" s="1"/>
      <c r="C49" s="14"/>
      <c r="D49" s="1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2"/>
      <c r="B50" s="1"/>
      <c r="C50" s="14"/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2"/>
      <c r="B51" s="1"/>
      <c r="C51" s="14"/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2"/>
      <c r="B52" s="1"/>
      <c r="C52" s="14"/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2"/>
      <c r="B53" s="1"/>
      <c r="C53" s="14"/>
      <c r="D53" s="1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2"/>
      <c r="B54" s="1"/>
      <c r="C54" s="14"/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2"/>
      <c r="B55" s="1"/>
      <c r="C55" s="14"/>
      <c r="D55" s="1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2"/>
      <c r="B56" s="1"/>
      <c r="C56" s="14"/>
      <c r="D56" s="1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2"/>
      <c r="B57" s="1"/>
      <c r="C57" s="14"/>
      <c r="D57" s="1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2"/>
      <c r="B58" s="1"/>
      <c r="C58" s="14"/>
      <c r="D58" s="1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2"/>
      <c r="B59" s="1"/>
      <c r="C59" s="14"/>
      <c r="D59" s="1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2"/>
      <c r="B60" s="1"/>
      <c r="C60" s="14"/>
      <c r="D60" s="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2"/>
      <c r="B61" s="1"/>
      <c r="C61" s="14"/>
      <c r="D61" s="1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2"/>
      <c r="B62" s="1"/>
      <c r="C62" s="14"/>
      <c r="D62" s="1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2"/>
      <c r="B63" s="1"/>
      <c r="C63" s="14"/>
      <c r="D63" s="1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2"/>
      <c r="B64" s="1"/>
      <c r="C64" s="14"/>
      <c r="D64" s="1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2"/>
      <c r="B65" s="1"/>
      <c r="C65" s="14"/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2"/>
      <c r="B66" s="1"/>
      <c r="C66" s="14"/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2"/>
      <c r="B67" s="1"/>
      <c r="C67" s="14"/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2"/>
      <c r="B68" s="1"/>
      <c r="C68" s="14"/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2"/>
      <c r="B69" s="1"/>
      <c r="C69" s="14"/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2"/>
      <c r="B70" s="1"/>
      <c r="C70" s="14"/>
      <c r="D70" s="1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2"/>
      <c r="B71" s="1"/>
      <c r="C71" s="14"/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2"/>
      <c r="B72" s="1"/>
      <c r="C72" s="14"/>
      <c r="D72" s="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2"/>
      <c r="B73" s="1"/>
      <c r="C73" s="14"/>
      <c r="D73" s="1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2"/>
      <c r="B74" s="1"/>
      <c r="C74" s="14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2"/>
      <c r="B75" s="1"/>
      <c r="C75" s="14"/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2"/>
      <c r="B76" s="1"/>
      <c r="C76" s="14"/>
      <c r="D76" s="1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2"/>
      <c r="B77" s="1"/>
      <c r="C77" s="14"/>
      <c r="D77" s="1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2"/>
      <c r="B78" s="1"/>
      <c r="C78" s="14"/>
      <c r="D78" s="1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2"/>
      <c r="B79" s="1"/>
      <c r="C79" s="14"/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2"/>
      <c r="B80" s="1"/>
      <c r="C80" s="14"/>
      <c r="D80" s="1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2"/>
      <c r="B81" s="1"/>
      <c r="C81" s="14"/>
      <c r="D81" s="1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2"/>
      <c r="B82" s="1"/>
      <c r="C82" s="14"/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2"/>
      <c r="B83" s="1"/>
      <c r="C83" s="14"/>
      <c r="D83" s="1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2"/>
      <c r="B84" s="1"/>
      <c r="C84" s="14"/>
      <c r="D84" s="1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2"/>
      <c r="B85" s="1"/>
      <c r="C85" s="14"/>
      <c r="D85" s="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2"/>
      <c r="B86" s="1"/>
      <c r="C86" s="14"/>
      <c r="D86" s="1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2"/>
      <c r="B87" s="1"/>
      <c r="C87" s="14"/>
      <c r="D87" s="1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2"/>
      <c r="B88" s="1"/>
      <c r="C88" s="14"/>
      <c r="D88" s="1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2"/>
      <c r="B89" s="1"/>
      <c r="C89" s="14"/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2"/>
      <c r="B90" s="1"/>
      <c r="C90" s="14"/>
      <c r="D90" s="1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2"/>
      <c r="B91" s="1"/>
      <c r="C91" s="14"/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2"/>
      <c r="B92" s="1"/>
      <c r="C92" s="14"/>
      <c r="D92" s="1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2"/>
      <c r="B93" s="1"/>
      <c r="C93" s="14"/>
      <c r="D93" s="1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2"/>
      <c r="B94" s="1"/>
      <c r="C94" s="14"/>
      <c r="D94" s="1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2"/>
      <c r="B95" s="1"/>
      <c r="C95" s="14"/>
      <c r="D95" s="1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2"/>
      <c r="B96" s="1"/>
      <c r="C96" s="14"/>
      <c r="D96" s="1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2"/>
      <c r="B97" s="1"/>
      <c r="C97" s="14"/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2"/>
      <c r="B98" s="1"/>
      <c r="C98" s="14"/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2"/>
      <c r="B99" s="1"/>
      <c r="C99" s="14"/>
      <c r="D99" s="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2"/>
      <c r="B100" s="1"/>
      <c r="C100" s="14"/>
      <c r="D100" s="1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2"/>
      <c r="B101" s="1"/>
      <c r="C101" s="14"/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2"/>
      <c r="B102" s="1"/>
      <c r="C102" s="14"/>
      <c r="D102" s="1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2"/>
      <c r="B103" s="1"/>
      <c r="C103" s="14"/>
      <c r="D103" s="1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2"/>
      <c r="B104" s="1"/>
      <c r="C104" s="14"/>
      <c r="D104" s="1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2"/>
      <c r="B105" s="1"/>
      <c r="C105" s="14"/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2"/>
      <c r="B106" s="1"/>
      <c r="C106" s="14"/>
      <c r="D106" s="1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2"/>
      <c r="B107" s="1"/>
      <c r="C107" s="14"/>
      <c r="D107" s="1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2"/>
      <c r="B108" s="1"/>
      <c r="C108" s="14"/>
      <c r="D108" s="1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2"/>
      <c r="B109" s="1"/>
      <c r="C109" s="14"/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2"/>
      <c r="B110" s="1"/>
      <c r="C110" s="14"/>
      <c r="D110" s="1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2"/>
      <c r="B111" s="1"/>
      <c r="C111" s="14"/>
      <c r="D111" s="1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2"/>
      <c r="B112" s="1"/>
      <c r="C112" s="14"/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2"/>
      <c r="B113" s="1"/>
      <c r="C113" s="14"/>
      <c r="D113" s="1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2"/>
      <c r="B114" s="1"/>
      <c r="C114" s="14"/>
      <c r="D114" s="1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2"/>
      <c r="B115" s="1"/>
      <c r="C115" s="14"/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2"/>
      <c r="B116" s="1"/>
      <c r="C116" s="14"/>
      <c r="D116" s="1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2"/>
      <c r="B117" s="1"/>
      <c r="C117" s="14"/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2"/>
      <c r="B118" s="1"/>
      <c r="C118" s="14"/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2"/>
      <c r="B119" s="1"/>
      <c r="C119" s="14"/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2"/>
      <c r="B120" s="1"/>
      <c r="C120" s="14"/>
      <c r="D120" s="1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2"/>
      <c r="B121" s="1"/>
      <c r="C121" s="14"/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2"/>
      <c r="B122" s="1"/>
      <c r="C122" s="14"/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2"/>
      <c r="B123" s="1"/>
      <c r="C123" s="14"/>
      <c r="D123" s="1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2"/>
      <c r="B124" s="1"/>
      <c r="C124" s="14"/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2"/>
      <c r="B125" s="1"/>
      <c r="C125" s="14"/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2"/>
      <c r="B126" s="1"/>
      <c r="C126" s="14"/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2"/>
      <c r="B127" s="1"/>
      <c r="C127" s="14"/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2"/>
      <c r="B128" s="1"/>
      <c r="C128" s="14"/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2"/>
      <c r="B129" s="1"/>
      <c r="C129" s="14"/>
      <c r="D129" s="1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2"/>
      <c r="B130" s="1"/>
      <c r="C130" s="14"/>
      <c r="D130" s="1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2"/>
      <c r="B131" s="1"/>
      <c r="C131" s="14"/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2"/>
      <c r="B132" s="1"/>
      <c r="C132" s="14"/>
      <c r="D132" s="1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2"/>
      <c r="B133" s="1"/>
      <c r="C133" s="14"/>
      <c r="D133" s="1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2"/>
      <c r="B134" s="1"/>
      <c r="C134" s="14"/>
      <c r="D134" s="1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2"/>
      <c r="B135" s="1"/>
      <c r="C135" s="14"/>
      <c r="D135" s="1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2"/>
      <c r="B136" s="1"/>
      <c r="C136" s="14"/>
      <c r="D136" s="1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2"/>
      <c r="B137" s="1"/>
      <c r="C137" s="14"/>
      <c r="D137" s="1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2"/>
      <c r="B138" s="1"/>
      <c r="C138" s="14"/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2"/>
      <c r="B139" s="1"/>
      <c r="C139" s="14"/>
      <c r="D139" s="1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2"/>
      <c r="B140" s="1"/>
      <c r="C140" s="14"/>
      <c r="D140" s="1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2"/>
      <c r="B141" s="1"/>
      <c r="C141" s="14"/>
      <c r="D141" s="1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2"/>
      <c r="B142" s="1"/>
      <c r="C142" s="14"/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2"/>
      <c r="B143" s="1"/>
      <c r="C143" s="14"/>
      <c r="D143" s="1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2"/>
      <c r="B144" s="1"/>
      <c r="C144" s="14"/>
      <c r="D144" s="1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2"/>
      <c r="B145" s="1"/>
      <c r="C145" s="14"/>
      <c r="D145" s="1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2"/>
      <c r="B146" s="1"/>
      <c r="C146" s="14"/>
      <c r="D146" s="1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2"/>
      <c r="B147" s="1"/>
      <c r="C147" s="14"/>
      <c r="D147" s="1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2"/>
      <c r="B148" s="1"/>
      <c r="C148" s="14"/>
      <c r="D148" s="1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2"/>
      <c r="B149" s="1"/>
      <c r="C149" s="14"/>
      <c r="D149" s="1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2"/>
      <c r="B150" s="1"/>
      <c r="C150" s="14"/>
      <c r="D150" s="1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2"/>
      <c r="B151" s="1"/>
      <c r="C151" s="14"/>
      <c r="D151" s="1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2"/>
      <c r="B152" s="1"/>
      <c r="C152" s="14"/>
      <c r="D152" s="1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2"/>
      <c r="B153" s="1"/>
      <c r="C153" s="14"/>
      <c r="D153" s="1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2"/>
      <c r="B154" s="1"/>
      <c r="C154" s="14"/>
      <c r="D154" s="1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2"/>
      <c r="B155" s="1"/>
      <c r="C155" s="14"/>
      <c r="D155" s="1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2"/>
      <c r="B156" s="1"/>
      <c r="C156" s="14"/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2"/>
      <c r="B157" s="1"/>
      <c r="C157" s="14"/>
      <c r="D157" s="1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2"/>
      <c r="B158" s="1"/>
      <c r="C158" s="14"/>
      <c r="D158" s="1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2"/>
      <c r="B159" s="1"/>
      <c r="C159" s="14"/>
      <c r="D159" s="1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2"/>
      <c r="B160" s="1"/>
      <c r="C160" s="14"/>
      <c r="D160" s="1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2"/>
      <c r="B161" s="1"/>
      <c r="C161" s="14"/>
      <c r="D161" s="1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2"/>
      <c r="B162" s="1"/>
      <c r="C162" s="14"/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2"/>
      <c r="B163" s="1"/>
      <c r="C163" s="14"/>
      <c r="D163" s="1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2"/>
      <c r="B164" s="1"/>
      <c r="C164" s="14"/>
      <c r="D164" s="1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2"/>
      <c r="B165" s="1"/>
      <c r="C165" s="14"/>
      <c r="D165" s="1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2"/>
      <c r="B166" s="1"/>
      <c r="C166" s="14"/>
      <c r="D166" s="1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2"/>
      <c r="B167" s="1"/>
      <c r="C167" s="14"/>
      <c r="D167" s="1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2"/>
      <c r="B168" s="1"/>
      <c r="C168" s="14"/>
      <c r="D168" s="1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2"/>
      <c r="B169" s="1"/>
      <c r="C169" s="14"/>
      <c r="D169" s="1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2"/>
      <c r="B170" s="1"/>
      <c r="C170" s="14"/>
      <c r="D170" s="1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2"/>
      <c r="B171" s="1"/>
      <c r="C171" s="14"/>
      <c r="D171" s="1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2"/>
      <c r="B172" s="1"/>
      <c r="C172" s="14"/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2"/>
      <c r="B173" s="1"/>
      <c r="C173" s="14"/>
      <c r="D173" s="1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2"/>
      <c r="B174" s="1"/>
      <c r="C174" s="14"/>
      <c r="D174" s="1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2"/>
      <c r="B175" s="1"/>
      <c r="C175" s="14"/>
      <c r="D175" s="1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2"/>
      <c r="B176" s="1"/>
      <c r="C176" s="14"/>
      <c r="D176" s="1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2"/>
      <c r="B177" s="1"/>
      <c r="C177" s="14"/>
      <c r="D177" s="1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2"/>
      <c r="B178" s="1"/>
      <c r="C178" s="14"/>
      <c r="D178" s="1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2"/>
      <c r="B179" s="1"/>
      <c r="C179" s="14"/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2"/>
      <c r="B180" s="1"/>
      <c r="C180" s="14"/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2"/>
      <c r="B181" s="1"/>
      <c r="C181" s="14"/>
      <c r="D181" s="1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2"/>
      <c r="B182" s="1"/>
      <c r="C182" s="14"/>
      <c r="D182" s="1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2"/>
      <c r="B183" s="1"/>
      <c r="C183" s="14"/>
      <c r="D183" s="1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2"/>
      <c r="B184" s="1"/>
      <c r="C184" s="14"/>
      <c r="D184" s="1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2"/>
      <c r="B185" s="1"/>
      <c r="C185" s="14"/>
      <c r="D185" s="1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2"/>
      <c r="B186" s="1"/>
      <c r="C186" s="14"/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2"/>
      <c r="B187" s="1"/>
      <c r="C187" s="14"/>
      <c r="D187" s="1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2"/>
      <c r="B188" s="1"/>
      <c r="C188" s="14"/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2"/>
      <c r="B189" s="1"/>
      <c r="C189" s="14"/>
      <c r="D189" s="1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2"/>
      <c r="B190" s="1"/>
      <c r="C190" s="14"/>
      <c r="D190" s="1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2"/>
      <c r="B191" s="1"/>
      <c r="C191" s="14"/>
      <c r="D191" s="1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2"/>
      <c r="B192" s="1"/>
      <c r="C192" s="14"/>
      <c r="D192" s="1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2"/>
      <c r="B193" s="1"/>
      <c r="C193" s="14"/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2"/>
      <c r="B194" s="1"/>
      <c r="C194" s="14"/>
      <c r="D194" s="1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2"/>
      <c r="B195" s="1"/>
      <c r="C195" s="14"/>
      <c r="D195" s="1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2"/>
      <c r="B196" s="1"/>
      <c r="C196" s="14"/>
      <c r="D196" s="1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2"/>
      <c r="B197" s="1"/>
      <c r="C197" s="14"/>
      <c r="D197" s="1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2"/>
      <c r="B198" s="1"/>
      <c r="C198" s="14"/>
      <c r="D198" s="1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2"/>
      <c r="B199" s="1"/>
      <c r="C199" s="14"/>
      <c r="D199" s="1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2"/>
      <c r="B200" s="1"/>
      <c r="C200" s="14"/>
      <c r="D200" s="1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2"/>
      <c r="B201" s="1"/>
      <c r="C201" s="14"/>
      <c r="D201" s="1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2"/>
      <c r="B202" s="1"/>
      <c r="C202" s="14"/>
      <c r="D202" s="1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2"/>
      <c r="B203" s="1"/>
      <c r="C203" s="14"/>
      <c r="D203" s="1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2"/>
      <c r="B204" s="1"/>
      <c r="C204" s="14"/>
      <c r="D204" s="1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2"/>
      <c r="B205" s="1"/>
      <c r="C205" s="14"/>
      <c r="D205" s="1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2"/>
      <c r="B206" s="1"/>
      <c r="C206" s="14"/>
      <c r="D206" s="1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2"/>
      <c r="B207" s="1"/>
      <c r="C207" s="14"/>
      <c r="D207" s="1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2"/>
      <c r="B208" s="1"/>
      <c r="C208" s="14"/>
      <c r="D208" s="1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2"/>
      <c r="B209" s="1"/>
      <c r="C209" s="14"/>
      <c r="D209" s="1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2"/>
      <c r="B210" s="1"/>
      <c r="C210" s="14"/>
      <c r="D210" s="1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2"/>
      <c r="B211" s="1"/>
      <c r="C211" s="14"/>
      <c r="D211" s="1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2"/>
      <c r="B212" s="1"/>
      <c r="C212" s="14"/>
      <c r="D212" s="1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2"/>
      <c r="B213" s="1"/>
      <c r="C213" s="14"/>
      <c r="D213" s="1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2"/>
      <c r="B214" s="1"/>
      <c r="C214" s="14"/>
      <c r="D214" s="1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2"/>
      <c r="B215" s="1"/>
      <c r="C215" s="14"/>
      <c r="D215" s="1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2"/>
      <c r="B216" s="1"/>
      <c r="C216" s="14"/>
      <c r="D216" s="1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2"/>
      <c r="B217" s="1"/>
      <c r="C217" s="14"/>
      <c r="D217" s="1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2"/>
      <c r="B218" s="1"/>
      <c r="C218" s="14"/>
      <c r="D218" s="1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2"/>
      <c r="B219" s="1"/>
      <c r="C219" s="14"/>
      <c r="D219" s="1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2"/>
      <c r="B220" s="1"/>
      <c r="C220" s="14"/>
      <c r="D220" s="1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2"/>
      <c r="B221" s="1"/>
      <c r="C221" s="14"/>
      <c r="D221" s="1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2"/>
      <c r="B222" s="1"/>
      <c r="C222" s="14"/>
      <c r="D222" s="1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2"/>
      <c r="B223" s="1"/>
      <c r="C223" s="14"/>
      <c r="D223" s="1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2"/>
      <c r="B224" s="1"/>
      <c r="C224" s="14"/>
      <c r="D224" s="1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2"/>
      <c r="B225" s="1"/>
      <c r="C225" s="14"/>
      <c r="D225" s="1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2"/>
      <c r="B226" s="1"/>
      <c r="C226" s="14"/>
      <c r="D226" s="1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2"/>
      <c r="B227" s="1"/>
      <c r="C227" s="14"/>
      <c r="D227" s="1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2"/>
      <c r="B228" s="1"/>
      <c r="C228" s="14"/>
      <c r="D228" s="1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2"/>
      <c r="B229" s="1"/>
      <c r="C229" s="14"/>
      <c r="D229" s="1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2"/>
      <c r="B230" s="1"/>
      <c r="C230" s="14"/>
      <c r="D230" s="1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2"/>
      <c r="B231" s="1"/>
      <c r="C231" s="14"/>
      <c r="D231" s="1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2"/>
      <c r="B232" s="1"/>
      <c r="C232" s="14"/>
      <c r="D232" s="1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2"/>
      <c r="B233" s="1"/>
      <c r="C233" s="14"/>
      <c r="D233" s="1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2"/>
      <c r="B234" s="1"/>
      <c r="C234" s="14"/>
      <c r="D234" s="1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2"/>
      <c r="B235" s="1"/>
      <c r="C235" s="14"/>
      <c r="D235" s="1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2"/>
      <c r="B236" s="1"/>
      <c r="C236" s="14"/>
      <c r="D236" s="1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2"/>
      <c r="B237" s="1"/>
      <c r="C237" s="14"/>
      <c r="D237" s="1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2"/>
      <c r="B238" s="1"/>
      <c r="C238" s="14"/>
      <c r="D238" s="1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2"/>
      <c r="B239" s="1"/>
      <c r="C239" s="14"/>
      <c r="D239" s="1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2"/>
      <c r="B240" s="1"/>
      <c r="C240" s="14"/>
      <c r="D240" s="1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2"/>
      <c r="B241" s="1"/>
      <c r="C241" s="14"/>
      <c r="D241" s="1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2"/>
      <c r="B242" s="1"/>
      <c r="C242" s="14"/>
      <c r="D242" s="1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2"/>
      <c r="B243" s="1"/>
      <c r="C243" s="14"/>
      <c r="D243" s="1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2"/>
      <c r="B244" s="1"/>
      <c r="C244" s="14"/>
      <c r="D244" s="1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2"/>
      <c r="B245" s="1"/>
      <c r="C245" s="14"/>
      <c r="D245" s="1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2"/>
      <c r="B246" s="1"/>
      <c r="C246" s="14"/>
      <c r="D246" s="1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2"/>
      <c r="B247" s="1"/>
      <c r="C247" s="14"/>
      <c r="D247" s="1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2"/>
      <c r="B248" s="1"/>
      <c r="C248" s="14"/>
      <c r="D248" s="1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2"/>
      <c r="B249" s="1"/>
      <c r="C249" s="14"/>
      <c r="D249" s="1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2"/>
      <c r="B250" s="1"/>
      <c r="C250" s="14"/>
      <c r="D250" s="1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2"/>
      <c r="B251" s="1"/>
      <c r="C251" s="14"/>
      <c r="D251" s="1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2"/>
      <c r="B252" s="1"/>
      <c r="C252" s="14"/>
      <c r="D252" s="1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2"/>
      <c r="B253" s="1"/>
      <c r="C253" s="14"/>
      <c r="D253" s="1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2"/>
      <c r="B254" s="1"/>
      <c r="C254" s="14"/>
      <c r="D254" s="1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2"/>
      <c r="B255" s="1"/>
      <c r="C255" s="14"/>
      <c r="D255" s="1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2"/>
      <c r="B256" s="1"/>
      <c r="C256" s="14"/>
      <c r="D256" s="1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2"/>
      <c r="B257" s="1"/>
      <c r="C257" s="14"/>
      <c r="D257" s="1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2"/>
      <c r="B258" s="1"/>
      <c r="C258" s="14"/>
      <c r="D258" s="1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2"/>
      <c r="B259" s="1"/>
      <c r="C259" s="14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2"/>
      <c r="B260" s="1"/>
      <c r="C260" s="14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2"/>
      <c r="B261" s="1"/>
      <c r="C261" s="14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2"/>
      <c r="B262" s="1"/>
      <c r="C262" s="14"/>
      <c r="D262" s="1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2"/>
      <c r="B263" s="1"/>
      <c r="C263" s="14"/>
      <c r="D263" s="1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2"/>
      <c r="B264" s="1"/>
      <c r="C264" s="14"/>
      <c r="D264" s="1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2"/>
      <c r="B265" s="1"/>
      <c r="C265" s="14"/>
      <c r="D265" s="1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2"/>
      <c r="B266" s="1"/>
      <c r="C266" s="14"/>
      <c r="D266" s="1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2"/>
      <c r="B267" s="1"/>
      <c r="C267" s="14"/>
      <c r="D267" s="1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2"/>
      <c r="B268" s="1"/>
      <c r="C268" s="14"/>
      <c r="D268" s="1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2"/>
      <c r="B269" s="1"/>
      <c r="C269" s="14"/>
      <c r="D269" s="1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2"/>
      <c r="B270" s="1"/>
      <c r="C270" s="14"/>
      <c r="D270" s="1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2"/>
      <c r="B271" s="1"/>
      <c r="C271" s="14"/>
      <c r="D271" s="1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2"/>
      <c r="B272" s="1"/>
      <c r="C272" s="14"/>
      <c r="D272" s="1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2"/>
      <c r="B273" s="1"/>
      <c r="C273" s="14"/>
      <c r="D273" s="1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2"/>
      <c r="B274" s="1"/>
      <c r="C274" s="14"/>
      <c r="D274" s="1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2"/>
      <c r="B275" s="1"/>
      <c r="C275" s="14"/>
      <c r="D275" s="1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2"/>
      <c r="B276" s="1"/>
      <c r="C276" s="14"/>
      <c r="D276" s="1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2"/>
      <c r="B277" s="1"/>
      <c r="C277" s="14"/>
      <c r="D277" s="1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2"/>
      <c r="B278" s="1"/>
      <c r="C278" s="14"/>
      <c r="D278" s="1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2"/>
      <c r="B279" s="1"/>
      <c r="C279" s="14"/>
      <c r="D279" s="1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2"/>
      <c r="B280" s="1"/>
      <c r="C280" s="14"/>
      <c r="D280" s="1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2"/>
      <c r="B281" s="1"/>
      <c r="C281" s="14"/>
      <c r="D281" s="1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2"/>
      <c r="B282" s="1"/>
      <c r="C282" s="14"/>
      <c r="D282" s="1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2"/>
      <c r="B283" s="1"/>
      <c r="C283" s="14"/>
      <c r="D283" s="1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2"/>
      <c r="B284" s="1"/>
      <c r="C284" s="14"/>
      <c r="D284" s="1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2"/>
      <c r="B285" s="1"/>
      <c r="C285" s="14"/>
      <c r="D285" s="1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2"/>
      <c r="B286" s="1"/>
      <c r="C286" s="14"/>
      <c r="D286" s="1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2"/>
      <c r="B287" s="1"/>
      <c r="C287" s="14"/>
      <c r="D287" s="1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2"/>
      <c r="B288" s="1"/>
      <c r="C288" s="14"/>
      <c r="D288" s="1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2"/>
      <c r="B289" s="1"/>
      <c r="C289" s="14"/>
      <c r="D289" s="1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2"/>
      <c r="B290" s="1"/>
      <c r="C290" s="14"/>
      <c r="D290" s="1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2"/>
      <c r="B291" s="1"/>
      <c r="C291" s="14"/>
      <c r="D291" s="1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2"/>
      <c r="B292" s="1"/>
      <c r="C292" s="14"/>
      <c r="D292" s="1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2"/>
      <c r="B293" s="1"/>
      <c r="C293" s="14"/>
      <c r="D293" s="1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2"/>
      <c r="B294" s="1"/>
      <c r="C294" s="14"/>
      <c r="D294" s="1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2"/>
      <c r="B295" s="1"/>
      <c r="C295" s="14"/>
      <c r="D295" s="1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2"/>
      <c r="B296" s="1"/>
      <c r="C296" s="14"/>
      <c r="D296" s="1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2"/>
      <c r="B297" s="1"/>
      <c r="C297" s="14"/>
      <c r="D297" s="1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2"/>
      <c r="B298" s="1"/>
      <c r="C298" s="14"/>
      <c r="D298" s="1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2"/>
      <c r="B299" s="1"/>
      <c r="C299" s="14"/>
      <c r="D299" s="1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2"/>
      <c r="B300" s="1"/>
      <c r="C300" s="14"/>
      <c r="D300" s="1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2"/>
      <c r="B301" s="1"/>
      <c r="C301" s="14"/>
      <c r="D301" s="1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2"/>
      <c r="B302" s="1"/>
      <c r="C302" s="14"/>
      <c r="D302" s="1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2"/>
      <c r="B303" s="1"/>
      <c r="C303" s="14"/>
      <c r="D303" s="1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2"/>
      <c r="B304" s="1"/>
      <c r="C304" s="14"/>
      <c r="D304" s="1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2"/>
      <c r="B305" s="1"/>
      <c r="C305" s="14"/>
      <c r="D305" s="1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2"/>
      <c r="B306" s="1"/>
      <c r="C306" s="14"/>
      <c r="D306" s="1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2"/>
      <c r="B307" s="1"/>
      <c r="C307" s="14"/>
      <c r="D307" s="1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2"/>
      <c r="B308" s="1"/>
      <c r="C308" s="14"/>
      <c r="D308" s="1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2"/>
      <c r="B309" s="1"/>
      <c r="C309" s="14"/>
      <c r="D309" s="1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2"/>
      <c r="B310" s="1"/>
      <c r="C310" s="14"/>
      <c r="D310" s="1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2"/>
      <c r="B311" s="1"/>
      <c r="C311" s="14"/>
      <c r="D311" s="1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2"/>
      <c r="B312" s="1"/>
      <c r="C312" s="14"/>
      <c r="D312" s="1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2"/>
      <c r="B313" s="1"/>
      <c r="C313" s="14"/>
      <c r="D313" s="1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2"/>
      <c r="B314" s="1"/>
      <c r="C314" s="14"/>
      <c r="D314" s="1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2"/>
      <c r="B315" s="1"/>
      <c r="C315" s="14"/>
      <c r="D315" s="1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2"/>
      <c r="B316" s="1"/>
      <c r="C316" s="14"/>
      <c r="D316" s="1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2"/>
      <c r="B317" s="1"/>
      <c r="C317" s="14"/>
      <c r="D317" s="1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2"/>
      <c r="B318" s="1"/>
      <c r="C318" s="14"/>
      <c r="D318" s="1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2"/>
      <c r="B319" s="1"/>
      <c r="C319" s="14"/>
      <c r="D319" s="1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2"/>
      <c r="B320" s="1"/>
      <c r="C320" s="14"/>
      <c r="D320" s="1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2"/>
      <c r="B321" s="1"/>
      <c r="C321" s="14"/>
      <c r="D321" s="1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2"/>
      <c r="B322" s="1"/>
      <c r="C322" s="14"/>
      <c r="D322" s="1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2"/>
      <c r="B323" s="1"/>
      <c r="C323" s="14"/>
      <c r="D323" s="1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2"/>
      <c r="B324" s="1"/>
      <c r="C324" s="14"/>
      <c r="D324" s="1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2"/>
      <c r="B325" s="1"/>
      <c r="C325" s="14"/>
      <c r="D325" s="1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2"/>
      <c r="B326" s="1"/>
      <c r="C326" s="14"/>
      <c r="D326" s="1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2"/>
      <c r="B327" s="1"/>
      <c r="C327" s="14"/>
      <c r="D327" s="1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2"/>
      <c r="B328" s="1"/>
      <c r="C328" s="14"/>
      <c r="D328" s="1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2"/>
      <c r="B329" s="1"/>
      <c r="C329" s="14"/>
      <c r="D329" s="1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2"/>
      <c r="B330" s="1"/>
      <c r="C330" s="14"/>
      <c r="D330" s="1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2"/>
      <c r="B331" s="1"/>
      <c r="C331" s="14"/>
      <c r="D331" s="1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2"/>
      <c r="B332" s="1"/>
      <c r="C332" s="14"/>
      <c r="D332" s="1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2"/>
      <c r="B333" s="1"/>
      <c r="C333" s="14"/>
      <c r="D333" s="1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2"/>
      <c r="B334" s="1"/>
      <c r="C334" s="14"/>
      <c r="D334" s="1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2"/>
      <c r="B335" s="1"/>
      <c r="C335" s="14"/>
      <c r="D335" s="1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2"/>
      <c r="B336" s="1"/>
      <c r="C336" s="14"/>
      <c r="D336" s="1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2"/>
      <c r="B337" s="1"/>
      <c r="C337" s="14"/>
      <c r="D337" s="1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2"/>
      <c r="B338" s="1"/>
      <c r="C338" s="14"/>
      <c r="D338" s="1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2"/>
      <c r="B339" s="1"/>
      <c r="C339" s="14"/>
      <c r="D339" s="1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2"/>
      <c r="B340" s="1"/>
      <c r="C340" s="14"/>
      <c r="D340" s="1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2"/>
      <c r="B341" s="1"/>
      <c r="C341" s="14"/>
      <c r="D341" s="1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2"/>
      <c r="B342" s="1"/>
      <c r="C342" s="14"/>
      <c r="D342" s="1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2"/>
      <c r="B343" s="1"/>
      <c r="C343" s="14"/>
      <c r="D343" s="1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2"/>
      <c r="B344" s="1"/>
      <c r="C344" s="14"/>
      <c r="D344" s="1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2"/>
      <c r="B345" s="1"/>
      <c r="C345" s="14"/>
      <c r="D345" s="1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2"/>
      <c r="B346" s="1"/>
      <c r="C346" s="14"/>
      <c r="D346" s="1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2"/>
      <c r="B347" s="1"/>
      <c r="C347" s="14"/>
      <c r="D347" s="1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2"/>
      <c r="B348" s="1"/>
      <c r="C348" s="14"/>
      <c r="D348" s="1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2"/>
      <c r="B349" s="1"/>
      <c r="C349" s="14"/>
      <c r="D349" s="1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2"/>
      <c r="B350" s="1"/>
      <c r="C350" s="14"/>
      <c r="D350" s="1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2"/>
      <c r="B351" s="1"/>
      <c r="C351" s="14"/>
      <c r="D351" s="1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2"/>
      <c r="B352" s="1"/>
      <c r="C352" s="14"/>
      <c r="D352" s="1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2"/>
      <c r="B353" s="1"/>
      <c r="C353" s="14"/>
      <c r="D353" s="1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2"/>
      <c r="B354" s="1"/>
      <c r="C354" s="14"/>
      <c r="D354" s="1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2"/>
      <c r="B355" s="1"/>
      <c r="C355" s="14"/>
      <c r="D355" s="1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2"/>
      <c r="B356" s="1"/>
      <c r="C356" s="14"/>
      <c r="D356" s="1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2"/>
      <c r="B357" s="1"/>
      <c r="C357" s="14"/>
      <c r="D357" s="1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2"/>
      <c r="B358" s="1"/>
      <c r="C358" s="14"/>
      <c r="D358" s="1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2"/>
      <c r="B359" s="1"/>
      <c r="C359" s="14"/>
      <c r="D359" s="1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2"/>
      <c r="B360" s="1"/>
      <c r="C360" s="14"/>
      <c r="D360" s="1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2"/>
      <c r="B361" s="1"/>
      <c r="C361" s="14"/>
      <c r="D361" s="1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2"/>
      <c r="B362" s="1"/>
      <c r="C362" s="14"/>
      <c r="D362" s="1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2"/>
      <c r="B363" s="1"/>
      <c r="C363" s="14"/>
      <c r="D363" s="1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2"/>
      <c r="B364" s="1"/>
      <c r="C364" s="14"/>
      <c r="D364" s="1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2"/>
      <c r="B365" s="1"/>
      <c r="C365" s="14"/>
      <c r="D365" s="1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2"/>
      <c r="B366" s="1"/>
      <c r="C366" s="14"/>
      <c r="D366" s="1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2"/>
      <c r="B367" s="1"/>
      <c r="C367" s="14"/>
      <c r="D367" s="1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2"/>
      <c r="B368" s="1"/>
      <c r="C368" s="14"/>
      <c r="D368" s="1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2"/>
      <c r="B369" s="1"/>
      <c r="C369" s="14"/>
      <c r="D369" s="1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2"/>
      <c r="B370" s="1"/>
      <c r="C370" s="14"/>
      <c r="D370" s="1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2"/>
      <c r="B371" s="1"/>
      <c r="C371" s="14"/>
      <c r="D371" s="1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2"/>
      <c r="B372" s="1"/>
      <c r="C372" s="14"/>
      <c r="D372" s="1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2"/>
      <c r="B373" s="1"/>
      <c r="C373" s="14"/>
      <c r="D373" s="1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2"/>
      <c r="B374" s="1"/>
      <c r="C374" s="14"/>
      <c r="D374" s="1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2"/>
      <c r="B375" s="1"/>
      <c r="C375" s="14"/>
      <c r="D375" s="1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2"/>
      <c r="B376" s="1"/>
      <c r="C376" s="14"/>
      <c r="D376" s="1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2"/>
      <c r="B377" s="1"/>
      <c r="C377" s="14"/>
      <c r="D377" s="1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2"/>
      <c r="B378" s="1"/>
      <c r="C378" s="14"/>
      <c r="D378" s="1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2"/>
      <c r="B379" s="1"/>
      <c r="C379" s="14"/>
      <c r="D379" s="1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2"/>
      <c r="B380" s="1"/>
      <c r="C380" s="14"/>
      <c r="D380" s="1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2"/>
      <c r="B381" s="1"/>
      <c r="C381" s="14"/>
      <c r="D381" s="1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2"/>
      <c r="B382" s="1"/>
      <c r="C382" s="14"/>
      <c r="D382" s="1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2"/>
      <c r="B383" s="1"/>
      <c r="C383" s="14"/>
      <c r="D383" s="1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2"/>
      <c r="B384" s="1"/>
      <c r="C384" s="14"/>
      <c r="D384" s="1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2"/>
      <c r="B385" s="1"/>
      <c r="C385" s="14"/>
      <c r="D385" s="1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2"/>
      <c r="B386" s="1"/>
      <c r="C386" s="14"/>
      <c r="D386" s="1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2"/>
      <c r="B387" s="1"/>
      <c r="C387" s="14"/>
      <c r="D387" s="1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2"/>
      <c r="B388" s="1"/>
      <c r="C388" s="14"/>
      <c r="D388" s="1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2"/>
      <c r="B389" s="1"/>
      <c r="C389" s="14"/>
      <c r="D389" s="1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2"/>
      <c r="B390" s="1"/>
      <c r="C390" s="14"/>
      <c r="D390" s="1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2"/>
      <c r="B391" s="1"/>
      <c r="C391" s="14"/>
      <c r="D391" s="1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2"/>
      <c r="B392" s="1"/>
      <c r="C392" s="14"/>
      <c r="D392" s="1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2"/>
      <c r="B393" s="1"/>
      <c r="C393" s="14"/>
      <c r="D393" s="1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2"/>
      <c r="B394" s="1"/>
      <c r="C394" s="14"/>
      <c r="D394" s="1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2"/>
      <c r="B395" s="1"/>
      <c r="C395" s="14"/>
      <c r="D395" s="1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2"/>
      <c r="B396" s="1"/>
      <c r="C396" s="14"/>
      <c r="D396" s="1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2"/>
      <c r="B397" s="1"/>
      <c r="C397" s="14"/>
      <c r="D397" s="1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2"/>
      <c r="B398" s="1"/>
      <c r="C398" s="14"/>
      <c r="D398" s="1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2"/>
      <c r="B399" s="1"/>
      <c r="C399" s="14"/>
      <c r="D399" s="1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2"/>
      <c r="B400" s="1"/>
      <c r="C400" s="14"/>
      <c r="D400" s="1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2"/>
      <c r="B401" s="1"/>
      <c r="C401" s="14"/>
      <c r="D401" s="1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2"/>
      <c r="B402" s="1"/>
      <c r="C402" s="14"/>
      <c r="D402" s="1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2"/>
      <c r="B403" s="1"/>
      <c r="C403" s="14"/>
      <c r="D403" s="1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2"/>
      <c r="B404" s="1"/>
      <c r="C404" s="14"/>
      <c r="D404" s="1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2"/>
      <c r="B405" s="1"/>
      <c r="C405" s="14"/>
      <c r="D405" s="1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2"/>
      <c r="B406" s="1"/>
      <c r="C406" s="14"/>
      <c r="D406" s="1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2"/>
      <c r="B407" s="1"/>
      <c r="C407" s="14"/>
      <c r="D407" s="1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2"/>
      <c r="B408" s="1"/>
      <c r="C408" s="14"/>
      <c r="D408" s="1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2"/>
      <c r="B409" s="1"/>
      <c r="C409" s="14"/>
      <c r="D409" s="1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2"/>
      <c r="B410" s="1"/>
      <c r="C410" s="14"/>
      <c r="D410" s="1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2"/>
      <c r="B411" s="1"/>
      <c r="C411" s="14"/>
      <c r="D411" s="1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2"/>
      <c r="B412" s="1"/>
      <c r="C412" s="14"/>
      <c r="D412" s="1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2"/>
      <c r="B413" s="1"/>
      <c r="C413" s="14"/>
      <c r="D413" s="1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2"/>
      <c r="B414" s="1"/>
      <c r="C414" s="14"/>
      <c r="D414" s="1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2"/>
      <c r="B415" s="1"/>
      <c r="C415" s="14"/>
      <c r="D415" s="1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2"/>
      <c r="B416" s="1"/>
      <c r="C416" s="14"/>
      <c r="D416" s="1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2"/>
      <c r="B417" s="1"/>
      <c r="C417" s="14"/>
      <c r="D417" s="1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2"/>
      <c r="B418" s="1"/>
      <c r="C418" s="14"/>
      <c r="D418" s="1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2"/>
      <c r="B419" s="1"/>
      <c r="C419" s="14"/>
      <c r="D419" s="1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2"/>
      <c r="B420" s="1"/>
      <c r="C420" s="14"/>
      <c r="D420" s="1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2"/>
      <c r="B421" s="1"/>
      <c r="C421" s="14"/>
      <c r="D421" s="1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2"/>
      <c r="B422" s="1"/>
      <c r="C422" s="14"/>
      <c r="D422" s="1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2"/>
      <c r="B423" s="1"/>
      <c r="C423" s="14"/>
      <c r="D423" s="1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2"/>
      <c r="B424" s="1"/>
      <c r="C424" s="14"/>
      <c r="D424" s="1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2"/>
      <c r="B425" s="1"/>
      <c r="C425" s="14"/>
      <c r="D425" s="1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2"/>
      <c r="B426" s="1"/>
      <c r="C426" s="14"/>
      <c r="D426" s="1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2"/>
      <c r="B427" s="1"/>
      <c r="C427" s="14"/>
      <c r="D427" s="1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2"/>
      <c r="B428" s="1"/>
      <c r="C428" s="14"/>
      <c r="D428" s="1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2"/>
      <c r="B429" s="1"/>
      <c r="C429" s="14"/>
      <c r="D429" s="1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2"/>
      <c r="B430" s="1"/>
      <c r="C430" s="14"/>
      <c r="D430" s="1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2"/>
      <c r="B431" s="1"/>
      <c r="C431" s="14"/>
      <c r="D431" s="1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2"/>
      <c r="B432" s="1"/>
      <c r="C432" s="14"/>
      <c r="D432" s="1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2"/>
      <c r="B433" s="1"/>
      <c r="C433" s="14"/>
      <c r="D433" s="1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2"/>
      <c r="B434" s="1"/>
      <c r="C434" s="14"/>
      <c r="D434" s="1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2"/>
      <c r="B435" s="1"/>
      <c r="C435" s="14"/>
      <c r="D435" s="1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2"/>
      <c r="B436" s="1"/>
      <c r="C436" s="14"/>
      <c r="D436" s="1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2"/>
      <c r="B437" s="1"/>
      <c r="C437" s="14"/>
      <c r="D437" s="1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2"/>
      <c r="B438" s="1"/>
      <c r="C438" s="14"/>
      <c r="D438" s="1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2"/>
      <c r="B439" s="1"/>
      <c r="C439" s="14"/>
      <c r="D439" s="1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2"/>
      <c r="B440" s="1"/>
      <c r="C440" s="14"/>
      <c r="D440" s="1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2"/>
      <c r="B441" s="1"/>
      <c r="C441" s="14"/>
      <c r="D441" s="1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2"/>
      <c r="B442" s="1"/>
      <c r="C442" s="14"/>
      <c r="D442" s="1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2"/>
      <c r="B443" s="1"/>
      <c r="C443" s="14"/>
      <c r="D443" s="1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2"/>
      <c r="B444" s="1"/>
      <c r="C444" s="14"/>
      <c r="D444" s="1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2"/>
      <c r="B445" s="1"/>
      <c r="C445" s="14"/>
      <c r="D445" s="1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2"/>
      <c r="B446" s="1"/>
      <c r="C446" s="14"/>
      <c r="D446" s="1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2"/>
      <c r="B447" s="1"/>
      <c r="C447" s="14"/>
      <c r="D447" s="1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2"/>
      <c r="B448" s="1"/>
      <c r="C448" s="14"/>
      <c r="D448" s="1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2"/>
      <c r="B449" s="1"/>
      <c r="C449" s="14"/>
      <c r="D449" s="1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2"/>
      <c r="B450" s="1"/>
      <c r="C450" s="14"/>
      <c r="D450" s="1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2"/>
      <c r="B451" s="1"/>
      <c r="C451" s="14"/>
      <c r="D451" s="1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2"/>
      <c r="B452" s="1"/>
      <c r="C452" s="14"/>
      <c r="D452" s="1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2"/>
      <c r="B453" s="1"/>
      <c r="C453" s="14"/>
      <c r="D453" s="1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2"/>
      <c r="B454" s="1"/>
      <c r="C454" s="14"/>
      <c r="D454" s="1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2"/>
      <c r="B455" s="1"/>
      <c r="C455" s="14"/>
      <c r="D455" s="1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2"/>
      <c r="B456" s="1"/>
      <c r="C456" s="14"/>
      <c r="D456" s="1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2"/>
      <c r="B457" s="1"/>
      <c r="C457" s="14"/>
      <c r="D457" s="1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2"/>
      <c r="B458" s="1"/>
      <c r="C458" s="14"/>
      <c r="D458" s="1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2"/>
      <c r="B459" s="1"/>
      <c r="C459" s="14"/>
      <c r="D459" s="1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2"/>
      <c r="B460" s="1"/>
      <c r="C460" s="14"/>
      <c r="D460" s="1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2"/>
      <c r="B461" s="1"/>
      <c r="C461" s="14"/>
      <c r="D461" s="1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2"/>
      <c r="B462" s="1"/>
      <c r="C462" s="14"/>
      <c r="D462" s="1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2"/>
      <c r="B463" s="1"/>
      <c r="C463" s="14"/>
      <c r="D463" s="1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2"/>
      <c r="B464" s="1"/>
      <c r="C464" s="14"/>
      <c r="D464" s="1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2"/>
      <c r="B465" s="1"/>
      <c r="C465" s="14"/>
      <c r="D465" s="1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2"/>
      <c r="B466" s="1"/>
      <c r="C466" s="14"/>
      <c r="D466" s="1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2"/>
      <c r="B467" s="1"/>
      <c r="C467" s="14"/>
      <c r="D467" s="1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2"/>
      <c r="B468" s="1"/>
      <c r="C468" s="14"/>
      <c r="D468" s="1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2"/>
      <c r="B469" s="1"/>
      <c r="C469" s="14"/>
      <c r="D469" s="1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2"/>
      <c r="B470" s="1"/>
      <c r="C470" s="14"/>
      <c r="D470" s="1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2"/>
      <c r="B471" s="1"/>
      <c r="C471" s="14"/>
      <c r="D471" s="1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2"/>
      <c r="B472" s="1"/>
      <c r="C472" s="14"/>
      <c r="D472" s="1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2"/>
      <c r="B473" s="1"/>
      <c r="C473" s="14"/>
      <c r="D473" s="1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2"/>
      <c r="B474" s="1"/>
      <c r="C474" s="14"/>
      <c r="D474" s="1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2"/>
      <c r="B475" s="1"/>
      <c r="C475" s="14"/>
      <c r="D475" s="1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2"/>
      <c r="B476" s="1"/>
      <c r="C476" s="14"/>
      <c r="D476" s="1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2"/>
      <c r="B477" s="1"/>
      <c r="C477" s="14"/>
      <c r="D477" s="1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2"/>
      <c r="B478" s="1"/>
      <c r="C478" s="14"/>
      <c r="D478" s="1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2"/>
      <c r="B479" s="1"/>
      <c r="C479" s="14"/>
      <c r="D479" s="1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2"/>
      <c r="B480" s="1"/>
      <c r="C480" s="14"/>
      <c r="D480" s="1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2"/>
      <c r="B481" s="1"/>
      <c r="C481" s="14"/>
      <c r="D481" s="1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2"/>
      <c r="B482" s="1"/>
      <c r="C482" s="14"/>
      <c r="D482" s="1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2"/>
      <c r="B483" s="1"/>
      <c r="C483" s="14"/>
      <c r="D483" s="1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2"/>
      <c r="B484" s="1"/>
      <c r="C484" s="14"/>
      <c r="D484" s="1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2"/>
      <c r="B485" s="1"/>
      <c r="C485" s="14"/>
      <c r="D485" s="1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2"/>
      <c r="B486" s="1"/>
      <c r="C486" s="14"/>
      <c r="D486" s="1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2"/>
      <c r="B487" s="1"/>
      <c r="C487" s="14"/>
      <c r="D487" s="1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2"/>
      <c r="B488" s="1"/>
      <c r="C488" s="14"/>
      <c r="D488" s="1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2"/>
      <c r="B489" s="1"/>
      <c r="C489" s="14"/>
      <c r="D489" s="1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2"/>
      <c r="B490" s="1"/>
      <c r="C490" s="14"/>
      <c r="D490" s="1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2"/>
      <c r="B491" s="1"/>
      <c r="C491" s="14"/>
      <c r="D491" s="1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2"/>
      <c r="B492" s="1"/>
      <c r="C492" s="14"/>
      <c r="D492" s="1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2"/>
      <c r="B493" s="1"/>
      <c r="C493" s="14"/>
      <c r="D493" s="1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2"/>
      <c r="B494" s="1"/>
      <c r="C494" s="14"/>
      <c r="D494" s="1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2"/>
      <c r="B495" s="1"/>
      <c r="C495" s="14"/>
      <c r="D495" s="1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2"/>
      <c r="B496" s="1"/>
      <c r="C496" s="14"/>
      <c r="D496" s="1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2"/>
      <c r="B497" s="1"/>
      <c r="C497" s="14"/>
      <c r="D497" s="1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2"/>
      <c r="B498" s="1"/>
      <c r="C498" s="14"/>
      <c r="D498" s="1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2"/>
      <c r="B499" s="1"/>
      <c r="C499" s="14"/>
      <c r="D499" s="1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2"/>
      <c r="B500" s="1"/>
      <c r="C500" s="14"/>
      <c r="D500" s="1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2"/>
      <c r="B501" s="1"/>
      <c r="C501" s="14"/>
      <c r="D501" s="1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2"/>
      <c r="B502" s="1"/>
      <c r="C502" s="14"/>
      <c r="D502" s="1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2"/>
      <c r="B503" s="1"/>
      <c r="C503" s="14"/>
      <c r="D503" s="1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2"/>
      <c r="B504" s="1"/>
      <c r="C504" s="14"/>
      <c r="D504" s="1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2"/>
      <c r="B505" s="1"/>
      <c r="C505" s="14"/>
      <c r="D505" s="1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2"/>
      <c r="B506" s="1"/>
      <c r="C506" s="14"/>
      <c r="D506" s="1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2"/>
      <c r="B507" s="1"/>
      <c r="C507" s="14"/>
      <c r="D507" s="1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2"/>
      <c r="B508" s="1"/>
      <c r="C508" s="14"/>
      <c r="D508" s="1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2"/>
      <c r="B509" s="1"/>
      <c r="C509" s="14"/>
      <c r="D509" s="1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2"/>
      <c r="B510" s="1"/>
      <c r="C510" s="14"/>
      <c r="D510" s="1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2"/>
      <c r="B511" s="1"/>
      <c r="C511" s="14"/>
      <c r="D511" s="1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2"/>
      <c r="B512" s="1"/>
      <c r="C512" s="14"/>
      <c r="D512" s="1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2"/>
      <c r="B513" s="1"/>
      <c r="C513" s="14"/>
      <c r="D513" s="1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2"/>
      <c r="B514" s="1"/>
      <c r="C514" s="14"/>
      <c r="D514" s="1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2"/>
      <c r="B515" s="1"/>
      <c r="C515" s="14"/>
      <c r="D515" s="1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2"/>
      <c r="B516" s="1"/>
      <c r="C516" s="14"/>
      <c r="D516" s="1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2"/>
      <c r="B517" s="1"/>
      <c r="C517" s="14"/>
      <c r="D517" s="1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2"/>
      <c r="B518" s="1"/>
      <c r="C518" s="14"/>
      <c r="D518" s="1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2"/>
      <c r="B519" s="1"/>
      <c r="C519" s="14"/>
      <c r="D519" s="1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2"/>
      <c r="B520" s="1"/>
      <c r="C520" s="14"/>
      <c r="D520" s="1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2"/>
      <c r="B521" s="1"/>
      <c r="C521" s="14"/>
      <c r="D521" s="1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2"/>
      <c r="B522" s="1"/>
      <c r="C522" s="14"/>
      <c r="D522" s="1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2"/>
      <c r="B523" s="1"/>
      <c r="C523" s="14"/>
      <c r="D523" s="1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2"/>
      <c r="B524" s="1"/>
      <c r="C524" s="14"/>
      <c r="D524" s="1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2"/>
      <c r="B525" s="1"/>
      <c r="C525" s="14"/>
      <c r="D525" s="1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2"/>
      <c r="B526" s="1"/>
      <c r="C526" s="14"/>
      <c r="D526" s="1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2"/>
      <c r="B527" s="1"/>
      <c r="C527" s="14"/>
      <c r="D527" s="1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2"/>
      <c r="B528" s="1"/>
      <c r="C528" s="14"/>
      <c r="D528" s="1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2"/>
      <c r="B529" s="1"/>
      <c r="C529" s="14"/>
      <c r="D529" s="1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2"/>
      <c r="B530" s="1"/>
      <c r="C530" s="14"/>
      <c r="D530" s="1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2"/>
      <c r="B531" s="1"/>
      <c r="C531" s="14"/>
      <c r="D531" s="1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2"/>
      <c r="B532" s="1"/>
      <c r="C532" s="14"/>
      <c r="D532" s="1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2"/>
      <c r="B533" s="1"/>
      <c r="C533" s="14"/>
      <c r="D533" s="1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2"/>
      <c r="B534" s="1"/>
      <c r="C534" s="14"/>
      <c r="D534" s="1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2"/>
      <c r="B535" s="1"/>
      <c r="C535" s="14"/>
      <c r="D535" s="1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2"/>
      <c r="B536" s="1"/>
      <c r="C536" s="14"/>
      <c r="D536" s="1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2"/>
      <c r="B537" s="1"/>
      <c r="C537" s="14"/>
      <c r="D537" s="1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2"/>
      <c r="B538" s="1"/>
      <c r="C538" s="14"/>
      <c r="D538" s="1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2"/>
      <c r="B539" s="1"/>
      <c r="C539" s="14"/>
      <c r="D539" s="1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2"/>
      <c r="B540" s="1"/>
      <c r="C540" s="14"/>
      <c r="D540" s="1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2"/>
      <c r="B541" s="1"/>
      <c r="C541" s="14"/>
      <c r="D541" s="1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2"/>
      <c r="B542" s="1"/>
      <c r="C542" s="14"/>
      <c r="D542" s="1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2"/>
      <c r="B543" s="1"/>
      <c r="C543" s="14"/>
      <c r="D543" s="1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2"/>
      <c r="B544" s="1"/>
      <c r="C544" s="14"/>
      <c r="D544" s="1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2"/>
      <c r="B545" s="1"/>
      <c r="C545" s="14"/>
      <c r="D545" s="1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2"/>
      <c r="B546" s="1"/>
      <c r="C546" s="14"/>
      <c r="D546" s="1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2"/>
      <c r="B547" s="1"/>
      <c r="C547" s="14"/>
      <c r="D547" s="1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2"/>
      <c r="B548" s="1"/>
      <c r="C548" s="14"/>
      <c r="D548" s="1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2"/>
      <c r="B549" s="1"/>
      <c r="C549" s="14"/>
      <c r="D549" s="1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2"/>
      <c r="B550" s="1"/>
      <c r="C550" s="14"/>
      <c r="D550" s="1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2"/>
      <c r="B551" s="1"/>
      <c r="C551" s="14"/>
      <c r="D551" s="1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2"/>
      <c r="B552" s="1"/>
      <c r="C552" s="14"/>
      <c r="D552" s="1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2"/>
      <c r="B553" s="1"/>
      <c r="C553" s="14"/>
      <c r="D553" s="1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2"/>
      <c r="B554" s="1"/>
      <c r="C554" s="14"/>
      <c r="D554" s="1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2"/>
      <c r="B555" s="1"/>
      <c r="C555" s="14"/>
      <c r="D555" s="1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2"/>
      <c r="B556" s="1"/>
      <c r="C556" s="14"/>
      <c r="D556" s="1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2"/>
      <c r="B557" s="1"/>
      <c r="C557" s="14"/>
      <c r="D557" s="1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2"/>
      <c r="B558" s="1"/>
      <c r="C558" s="14"/>
      <c r="D558" s="1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2"/>
      <c r="B559" s="1"/>
      <c r="C559" s="14"/>
      <c r="D559" s="1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2"/>
      <c r="B560" s="1"/>
      <c r="C560" s="14"/>
      <c r="D560" s="1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2"/>
      <c r="B561" s="1"/>
      <c r="C561" s="14"/>
      <c r="D561" s="1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2"/>
      <c r="B562" s="1"/>
      <c r="C562" s="14"/>
      <c r="D562" s="1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2"/>
      <c r="B563" s="1"/>
      <c r="C563" s="14"/>
      <c r="D563" s="1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2"/>
      <c r="B564" s="1"/>
      <c r="C564" s="14"/>
      <c r="D564" s="1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2"/>
      <c r="B565" s="1"/>
      <c r="C565" s="14"/>
      <c r="D565" s="1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2"/>
      <c r="B566" s="1"/>
      <c r="C566" s="14"/>
      <c r="D566" s="1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2"/>
      <c r="B567" s="1"/>
      <c r="C567" s="14"/>
      <c r="D567" s="1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2"/>
      <c r="B568" s="1"/>
      <c r="C568" s="14"/>
      <c r="D568" s="1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2"/>
      <c r="B569" s="1"/>
      <c r="C569" s="14"/>
      <c r="D569" s="1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2"/>
      <c r="B570" s="1"/>
      <c r="C570" s="14"/>
      <c r="D570" s="1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2"/>
      <c r="B571" s="1"/>
      <c r="C571" s="14"/>
      <c r="D571" s="1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2"/>
      <c r="B572" s="1"/>
      <c r="C572" s="14"/>
      <c r="D572" s="1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2"/>
      <c r="B573" s="1"/>
      <c r="C573" s="14"/>
      <c r="D573" s="1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2"/>
      <c r="B574" s="1"/>
      <c r="C574" s="14"/>
      <c r="D574" s="1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2"/>
      <c r="B575" s="1"/>
      <c r="C575" s="14"/>
      <c r="D575" s="1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2"/>
      <c r="B576" s="1"/>
      <c r="C576" s="14"/>
      <c r="D576" s="1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2"/>
      <c r="B577" s="1"/>
      <c r="C577" s="14"/>
      <c r="D577" s="1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2"/>
      <c r="B578" s="1"/>
      <c r="C578" s="14"/>
      <c r="D578" s="1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2"/>
      <c r="B579" s="1"/>
      <c r="C579" s="14"/>
      <c r="D579" s="1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2"/>
      <c r="B580" s="1"/>
      <c r="C580" s="14"/>
      <c r="D580" s="1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2"/>
      <c r="B581" s="1"/>
      <c r="C581" s="14"/>
      <c r="D581" s="1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2"/>
      <c r="B582" s="1"/>
      <c r="C582" s="14"/>
      <c r="D582" s="1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2"/>
      <c r="B583" s="1"/>
      <c r="C583" s="14"/>
      <c r="D583" s="1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2"/>
      <c r="B584" s="1"/>
      <c r="C584" s="14"/>
      <c r="D584" s="1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2"/>
      <c r="B585" s="1"/>
      <c r="C585" s="14"/>
      <c r="D585" s="1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2"/>
      <c r="B586" s="1"/>
      <c r="C586" s="14"/>
      <c r="D586" s="1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2"/>
      <c r="B587" s="1"/>
      <c r="C587" s="14"/>
      <c r="D587" s="1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2"/>
      <c r="B588" s="1"/>
      <c r="C588" s="14"/>
      <c r="D588" s="1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2"/>
      <c r="B589" s="1"/>
      <c r="C589" s="14"/>
      <c r="D589" s="1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2"/>
      <c r="B590" s="1"/>
      <c r="C590" s="14"/>
      <c r="D590" s="1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2"/>
      <c r="B591" s="1"/>
      <c r="C591" s="14"/>
      <c r="D591" s="1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2"/>
      <c r="B592" s="1"/>
      <c r="C592" s="14"/>
      <c r="D592" s="1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2"/>
      <c r="B593" s="1"/>
      <c r="C593" s="14"/>
      <c r="D593" s="1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2"/>
      <c r="B594" s="1"/>
      <c r="C594" s="14"/>
      <c r="D594" s="1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2"/>
      <c r="B595" s="1"/>
      <c r="C595" s="14"/>
      <c r="D595" s="1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2"/>
      <c r="B596" s="1"/>
      <c r="C596" s="14"/>
      <c r="D596" s="1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2"/>
      <c r="B597" s="1"/>
      <c r="C597" s="14"/>
      <c r="D597" s="1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2"/>
      <c r="B598" s="1"/>
      <c r="C598" s="14"/>
      <c r="D598" s="1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2"/>
      <c r="B599" s="1"/>
      <c r="C599" s="14"/>
      <c r="D599" s="1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2"/>
      <c r="B600" s="1"/>
      <c r="C600" s="14"/>
      <c r="D600" s="1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2"/>
      <c r="B601" s="1"/>
      <c r="C601" s="14"/>
      <c r="D601" s="1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2"/>
      <c r="B602" s="1"/>
      <c r="C602" s="14"/>
      <c r="D602" s="1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2"/>
      <c r="B603" s="1"/>
      <c r="C603" s="14"/>
      <c r="D603" s="1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2"/>
      <c r="B604" s="1"/>
      <c r="C604" s="14"/>
      <c r="D604" s="1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2"/>
      <c r="B605" s="1"/>
      <c r="C605" s="14"/>
      <c r="D605" s="1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2"/>
      <c r="B606" s="1"/>
      <c r="C606" s="14"/>
      <c r="D606" s="1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2"/>
      <c r="B607" s="1"/>
      <c r="C607" s="14"/>
      <c r="D607" s="1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2"/>
      <c r="B608" s="1"/>
      <c r="C608" s="14"/>
      <c r="D608" s="1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2"/>
      <c r="B609" s="1"/>
      <c r="C609" s="14"/>
      <c r="D609" s="1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2"/>
      <c r="B610" s="1"/>
      <c r="C610" s="14"/>
      <c r="D610" s="1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2"/>
      <c r="B611" s="1"/>
      <c r="C611" s="14"/>
      <c r="D611" s="1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2"/>
      <c r="B612" s="1"/>
      <c r="C612" s="14"/>
      <c r="D612" s="1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2"/>
      <c r="B613" s="1"/>
      <c r="C613" s="14"/>
      <c r="D613" s="1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2"/>
      <c r="B614" s="1"/>
      <c r="C614" s="14"/>
      <c r="D614" s="1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2"/>
      <c r="B615" s="1"/>
      <c r="C615" s="14"/>
      <c r="D615" s="1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2"/>
      <c r="B616" s="1"/>
      <c r="C616" s="14"/>
      <c r="D616" s="1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2"/>
      <c r="B617" s="1"/>
      <c r="C617" s="14"/>
      <c r="D617" s="1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2"/>
      <c r="B618" s="1"/>
      <c r="C618" s="14"/>
      <c r="D618" s="1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2"/>
      <c r="B619" s="1"/>
      <c r="C619" s="14"/>
      <c r="D619" s="1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2"/>
      <c r="B620" s="1"/>
      <c r="C620" s="14"/>
      <c r="D620" s="1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2"/>
      <c r="B621" s="1"/>
      <c r="C621" s="14"/>
      <c r="D621" s="1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2"/>
      <c r="B622" s="1"/>
      <c r="C622" s="14"/>
      <c r="D622" s="1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2"/>
      <c r="B623" s="1"/>
      <c r="C623" s="14"/>
      <c r="D623" s="1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2"/>
      <c r="B624" s="1"/>
      <c r="C624" s="14"/>
      <c r="D624" s="1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2"/>
      <c r="B625" s="1"/>
      <c r="C625" s="14"/>
      <c r="D625" s="1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2"/>
      <c r="B626" s="1"/>
      <c r="C626" s="14"/>
      <c r="D626" s="1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2"/>
      <c r="B627" s="1"/>
      <c r="C627" s="14"/>
      <c r="D627" s="1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2"/>
      <c r="B628" s="1"/>
      <c r="C628" s="14"/>
      <c r="D628" s="1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2"/>
      <c r="B629" s="1"/>
      <c r="C629" s="14"/>
      <c r="D629" s="1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2"/>
      <c r="B630" s="1"/>
      <c r="C630" s="14"/>
      <c r="D630" s="1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2"/>
      <c r="B631" s="1"/>
      <c r="C631" s="14"/>
      <c r="D631" s="1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2"/>
      <c r="B632" s="1"/>
      <c r="C632" s="14"/>
      <c r="D632" s="1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2"/>
      <c r="B633" s="1"/>
      <c r="C633" s="14"/>
      <c r="D633" s="1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2"/>
      <c r="B634" s="1"/>
      <c r="C634" s="14"/>
      <c r="D634" s="1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2"/>
      <c r="B635" s="1"/>
      <c r="C635" s="14"/>
      <c r="D635" s="1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2"/>
      <c r="B636" s="1"/>
      <c r="C636" s="14"/>
      <c r="D636" s="1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2"/>
      <c r="B637" s="1"/>
      <c r="C637" s="14"/>
      <c r="D637" s="1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2"/>
      <c r="B638" s="1"/>
      <c r="C638" s="14"/>
      <c r="D638" s="1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2"/>
      <c r="B639" s="1"/>
      <c r="C639" s="14"/>
      <c r="D639" s="1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2"/>
      <c r="B640" s="1"/>
      <c r="C640" s="14"/>
      <c r="D640" s="1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2"/>
      <c r="B641" s="1"/>
      <c r="C641" s="14"/>
      <c r="D641" s="1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2"/>
      <c r="B642" s="1"/>
      <c r="C642" s="14"/>
      <c r="D642" s="1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2"/>
      <c r="B643" s="1"/>
      <c r="C643" s="14"/>
      <c r="D643" s="1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2"/>
      <c r="B644" s="1"/>
      <c r="C644" s="14"/>
      <c r="D644" s="1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2"/>
      <c r="B645" s="1"/>
      <c r="C645" s="14"/>
      <c r="D645" s="1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2"/>
      <c r="B646" s="1"/>
      <c r="C646" s="14"/>
      <c r="D646" s="1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2"/>
      <c r="B647" s="1"/>
      <c r="C647" s="14"/>
      <c r="D647" s="1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2"/>
      <c r="B648" s="1"/>
      <c r="C648" s="14"/>
      <c r="D648" s="1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2"/>
      <c r="B649" s="1"/>
      <c r="C649" s="14"/>
      <c r="D649" s="1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2"/>
      <c r="B650" s="1"/>
      <c r="C650" s="14"/>
      <c r="D650" s="1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2"/>
      <c r="B651" s="1"/>
      <c r="C651" s="14"/>
      <c r="D651" s="1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2"/>
      <c r="B652" s="1"/>
      <c r="C652" s="14"/>
      <c r="D652" s="1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2"/>
      <c r="B653" s="1"/>
      <c r="C653" s="14"/>
      <c r="D653" s="1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2"/>
      <c r="B654" s="1"/>
      <c r="C654" s="14"/>
      <c r="D654" s="1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2"/>
      <c r="B655" s="1"/>
      <c r="C655" s="14"/>
      <c r="D655" s="1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2"/>
      <c r="B656" s="1"/>
      <c r="C656" s="14"/>
      <c r="D656" s="1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2"/>
      <c r="B657" s="1"/>
      <c r="C657" s="14"/>
      <c r="D657" s="1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2"/>
      <c r="B658" s="1"/>
      <c r="C658" s="14"/>
      <c r="D658" s="1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2"/>
      <c r="B659" s="1"/>
      <c r="C659" s="14"/>
      <c r="D659" s="1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2"/>
      <c r="B660" s="1"/>
      <c r="C660" s="14"/>
      <c r="D660" s="1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2"/>
      <c r="B661" s="1"/>
      <c r="C661" s="14"/>
      <c r="D661" s="1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2"/>
      <c r="B662" s="1"/>
      <c r="C662" s="14"/>
      <c r="D662" s="1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2"/>
      <c r="B663" s="1"/>
      <c r="C663" s="14"/>
      <c r="D663" s="1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2"/>
      <c r="B664" s="1"/>
      <c r="C664" s="14"/>
      <c r="D664" s="1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2"/>
      <c r="B665" s="1"/>
      <c r="C665" s="14"/>
      <c r="D665" s="1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2"/>
      <c r="B666" s="1"/>
      <c r="C666" s="14"/>
      <c r="D666" s="1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2"/>
      <c r="B667" s="1"/>
      <c r="C667" s="14"/>
      <c r="D667" s="1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2"/>
      <c r="B668" s="1"/>
      <c r="C668" s="14"/>
      <c r="D668" s="1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2"/>
      <c r="B669" s="1"/>
      <c r="C669" s="14"/>
      <c r="D669" s="1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2"/>
      <c r="B670" s="1"/>
      <c r="C670" s="14"/>
      <c r="D670" s="1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2"/>
      <c r="B671" s="1"/>
      <c r="C671" s="14"/>
      <c r="D671" s="1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2"/>
      <c r="B672" s="1"/>
      <c r="C672" s="14"/>
      <c r="D672" s="1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2"/>
      <c r="B673" s="1"/>
      <c r="C673" s="14"/>
      <c r="D673" s="1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2"/>
      <c r="B674" s="1"/>
      <c r="C674" s="14"/>
      <c r="D674" s="1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2"/>
      <c r="B675" s="1"/>
      <c r="C675" s="14"/>
      <c r="D675" s="1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2"/>
      <c r="B676" s="1"/>
      <c r="C676" s="14"/>
      <c r="D676" s="1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2"/>
      <c r="B677" s="1"/>
      <c r="C677" s="14"/>
      <c r="D677" s="1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2"/>
      <c r="B678" s="1"/>
      <c r="C678" s="14"/>
      <c r="D678" s="1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2"/>
      <c r="B679" s="1"/>
      <c r="C679" s="14"/>
      <c r="D679" s="1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2"/>
      <c r="B680" s="1"/>
      <c r="C680" s="14"/>
      <c r="D680" s="1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2"/>
      <c r="B681" s="1"/>
      <c r="C681" s="14"/>
      <c r="D681" s="1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2"/>
      <c r="B682" s="1"/>
      <c r="C682" s="14"/>
      <c r="D682" s="1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2"/>
      <c r="B683" s="1"/>
      <c r="C683" s="14"/>
      <c r="D683" s="1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2"/>
      <c r="B684" s="1"/>
      <c r="C684" s="14"/>
      <c r="D684" s="1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2"/>
      <c r="B685" s="1"/>
      <c r="C685" s="14"/>
      <c r="D685" s="1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2"/>
      <c r="B686" s="1"/>
      <c r="C686" s="14"/>
      <c r="D686" s="1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2"/>
      <c r="B687" s="1"/>
      <c r="C687" s="14"/>
      <c r="D687" s="1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2"/>
      <c r="B688" s="1"/>
      <c r="C688" s="14"/>
      <c r="D688" s="1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2"/>
      <c r="B689" s="1"/>
      <c r="C689" s="14"/>
      <c r="D689" s="1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2"/>
      <c r="B690" s="1"/>
      <c r="C690" s="14"/>
      <c r="D690" s="1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2"/>
      <c r="B691" s="1"/>
      <c r="C691" s="14"/>
      <c r="D691" s="1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2"/>
      <c r="B692" s="1"/>
      <c r="C692" s="14"/>
      <c r="D692" s="1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2"/>
      <c r="B693" s="1"/>
      <c r="C693" s="14"/>
      <c r="D693" s="1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2"/>
      <c r="B694" s="1"/>
      <c r="C694" s="14"/>
      <c r="D694" s="1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2"/>
      <c r="B695" s="1"/>
      <c r="C695" s="14"/>
      <c r="D695" s="1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2"/>
      <c r="B696" s="1"/>
      <c r="C696" s="14"/>
      <c r="D696" s="1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2"/>
      <c r="B697" s="1"/>
      <c r="C697" s="14"/>
      <c r="D697" s="1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2"/>
      <c r="B698" s="1"/>
      <c r="C698" s="14"/>
      <c r="D698" s="1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2"/>
      <c r="B699" s="1"/>
      <c r="C699" s="14"/>
      <c r="D699" s="1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2"/>
      <c r="B700" s="1"/>
      <c r="C700" s="14"/>
      <c r="D700" s="1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2"/>
      <c r="B701" s="1"/>
      <c r="C701" s="14"/>
      <c r="D701" s="1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2"/>
      <c r="B702" s="1"/>
      <c r="C702" s="14"/>
      <c r="D702" s="1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2"/>
      <c r="B703" s="1"/>
      <c r="C703" s="14"/>
      <c r="D703" s="1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2"/>
      <c r="B704" s="1"/>
      <c r="C704" s="14"/>
      <c r="D704" s="1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2"/>
      <c r="B705" s="1"/>
      <c r="C705" s="14"/>
      <c r="D705" s="1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2"/>
      <c r="B706" s="1"/>
      <c r="C706" s="14"/>
      <c r="D706" s="1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2"/>
      <c r="B707" s="1"/>
      <c r="C707" s="14"/>
      <c r="D707" s="1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2"/>
      <c r="B708" s="1"/>
      <c r="C708" s="14"/>
      <c r="D708" s="1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2"/>
      <c r="B709" s="1"/>
      <c r="C709" s="14"/>
      <c r="D709" s="1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2"/>
      <c r="B710" s="1"/>
      <c r="C710" s="14"/>
      <c r="D710" s="1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2"/>
      <c r="B711" s="1"/>
      <c r="C711" s="14"/>
      <c r="D711" s="1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2"/>
      <c r="B712" s="1"/>
      <c r="C712" s="14"/>
      <c r="D712" s="1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2"/>
      <c r="B713" s="1"/>
      <c r="C713" s="14"/>
      <c r="D713" s="1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2"/>
      <c r="B714" s="1"/>
      <c r="C714" s="14"/>
      <c r="D714" s="1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2"/>
      <c r="B715" s="1"/>
      <c r="C715" s="14"/>
      <c r="D715" s="1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2"/>
      <c r="B716" s="1"/>
      <c r="C716" s="14"/>
      <c r="D716" s="1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2"/>
      <c r="B717" s="1"/>
      <c r="C717" s="14"/>
      <c r="D717" s="1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2"/>
      <c r="B718" s="1"/>
      <c r="C718" s="14"/>
      <c r="D718" s="1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2"/>
      <c r="B719" s="1"/>
      <c r="C719" s="14"/>
      <c r="D719" s="1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2"/>
      <c r="B720" s="1"/>
      <c r="C720" s="14"/>
      <c r="D720" s="1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2"/>
      <c r="B721" s="1"/>
      <c r="C721" s="14"/>
      <c r="D721" s="1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2"/>
      <c r="B722" s="1"/>
      <c r="C722" s="14"/>
      <c r="D722" s="1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2"/>
      <c r="B723" s="1"/>
      <c r="C723" s="14"/>
      <c r="D723" s="1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2"/>
      <c r="B724" s="1"/>
      <c r="C724" s="14"/>
      <c r="D724" s="1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2"/>
      <c r="B725" s="1"/>
      <c r="C725" s="14"/>
      <c r="D725" s="1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2"/>
      <c r="B726" s="1"/>
      <c r="C726" s="14"/>
      <c r="D726" s="1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2"/>
      <c r="B727" s="1"/>
      <c r="C727" s="14"/>
      <c r="D727" s="1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2"/>
      <c r="B728" s="1"/>
      <c r="C728" s="14"/>
      <c r="D728" s="1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2"/>
      <c r="B729" s="1"/>
      <c r="C729" s="14"/>
      <c r="D729" s="1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2"/>
      <c r="B730" s="1"/>
      <c r="C730" s="14"/>
      <c r="D730" s="1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2"/>
      <c r="B731" s="1"/>
      <c r="C731" s="14"/>
      <c r="D731" s="1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2"/>
      <c r="B732" s="1"/>
      <c r="C732" s="14"/>
      <c r="D732" s="1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2"/>
      <c r="B733" s="1"/>
      <c r="C733" s="14"/>
      <c r="D733" s="1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2"/>
      <c r="B734" s="1"/>
      <c r="C734" s="14"/>
      <c r="D734" s="1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2"/>
      <c r="B735" s="1"/>
      <c r="C735" s="14"/>
      <c r="D735" s="1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2"/>
      <c r="B736" s="1"/>
      <c r="C736" s="14"/>
      <c r="D736" s="1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2"/>
      <c r="B737" s="1"/>
      <c r="C737" s="14"/>
      <c r="D737" s="1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2"/>
      <c r="B738" s="1"/>
      <c r="C738" s="14"/>
      <c r="D738" s="1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2"/>
      <c r="B739" s="1"/>
      <c r="C739" s="14"/>
      <c r="D739" s="1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2"/>
      <c r="B740" s="1"/>
      <c r="C740" s="14"/>
      <c r="D740" s="1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2"/>
      <c r="B741" s="1"/>
      <c r="C741" s="14"/>
      <c r="D741" s="1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2"/>
      <c r="B742" s="1"/>
      <c r="C742" s="14"/>
      <c r="D742" s="1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2"/>
      <c r="B743" s="1"/>
      <c r="C743" s="14"/>
      <c r="D743" s="1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2"/>
      <c r="B744" s="1"/>
      <c r="C744" s="14"/>
      <c r="D744" s="1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2"/>
      <c r="B745" s="1"/>
      <c r="C745" s="14"/>
      <c r="D745" s="1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2"/>
      <c r="B746" s="1"/>
      <c r="C746" s="14"/>
      <c r="D746" s="1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2"/>
      <c r="B747" s="1"/>
      <c r="C747" s="14"/>
      <c r="D747" s="1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2"/>
      <c r="B748" s="1"/>
      <c r="C748" s="14"/>
      <c r="D748" s="1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2"/>
      <c r="B749" s="1"/>
      <c r="C749" s="14"/>
      <c r="D749" s="1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2"/>
      <c r="B750" s="1"/>
      <c r="C750" s="14"/>
      <c r="D750" s="1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2"/>
      <c r="B751" s="1"/>
      <c r="C751" s="14"/>
      <c r="D751" s="1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2"/>
      <c r="B752" s="1"/>
      <c r="C752" s="14"/>
      <c r="D752" s="1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2"/>
      <c r="B753" s="1"/>
      <c r="C753" s="14"/>
      <c r="D753" s="1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2"/>
      <c r="B754" s="1"/>
      <c r="C754" s="14"/>
      <c r="D754" s="1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2"/>
      <c r="B755" s="1"/>
      <c r="C755" s="14"/>
      <c r="D755" s="1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2"/>
      <c r="B756" s="1"/>
      <c r="C756" s="14"/>
      <c r="D756" s="1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2"/>
      <c r="B757" s="1"/>
      <c r="C757" s="14"/>
      <c r="D757" s="1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2"/>
      <c r="B758" s="1"/>
      <c r="C758" s="14"/>
      <c r="D758" s="1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2"/>
      <c r="B759" s="1"/>
      <c r="C759" s="14"/>
      <c r="D759" s="1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2"/>
      <c r="B760" s="1"/>
      <c r="C760" s="14"/>
      <c r="D760" s="1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2"/>
      <c r="B761" s="1"/>
      <c r="C761" s="14"/>
      <c r="D761" s="1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2"/>
      <c r="B762" s="1"/>
      <c r="C762" s="14"/>
      <c r="D762" s="1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2"/>
      <c r="B763" s="1"/>
      <c r="C763" s="14"/>
      <c r="D763" s="1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2"/>
      <c r="B764" s="1"/>
      <c r="C764" s="14"/>
      <c r="D764" s="1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2"/>
      <c r="B765" s="1"/>
      <c r="C765" s="14"/>
      <c r="D765" s="1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2"/>
      <c r="B766" s="1"/>
      <c r="C766" s="14"/>
      <c r="D766" s="1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2"/>
      <c r="B767" s="1"/>
      <c r="C767" s="14"/>
      <c r="D767" s="1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2"/>
      <c r="B768" s="1"/>
      <c r="C768" s="14"/>
      <c r="D768" s="1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2"/>
      <c r="B769" s="1"/>
      <c r="C769" s="14"/>
      <c r="D769" s="1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2"/>
      <c r="B770" s="1"/>
      <c r="C770" s="14"/>
      <c r="D770" s="1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2"/>
      <c r="B771" s="1"/>
      <c r="C771" s="14"/>
      <c r="D771" s="1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2"/>
      <c r="B772" s="1"/>
      <c r="C772" s="14"/>
      <c r="D772" s="1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2"/>
      <c r="B773" s="1"/>
      <c r="C773" s="14"/>
      <c r="D773" s="1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2"/>
      <c r="B774" s="1"/>
      <c r="C774" s="14"/>
      <c r="D774" s="1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2"/>
      <c r="B775" s="1"/>
      <c r="C775" s="14"/>
      <c r="D775" s="1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2"/>
      <c r="B776" s="1"/>
      <c r="C776" s="14"/>
      <c r="D776" s="1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2"/>
      <c r="B777" s="1"/>
      <c r="C777" s="14"/>
      <c r="D777" s="1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2"/>
      <c r="B778" s="1"/>
      <c r="C778" s="14"/>
      <c r="D778" s="1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2"/>
      <c r="B779" s="1"/>
      <c r="C779" s="14"/>
      <c r="D779" s="1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2"/>
      <c r="B780" s="1"/>
      <c r="C780" s="14"/>
      <c r="D780" s="1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2"/>
      <c r="B781" s="1"/>
      <c r="C781" s="14"/>
      <c r="D781" s="1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2"/>
      <c r="B782" s="1"/>
      <c r="C782" s="14"/>
      <c r="D782" s="1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2"/>
      <c r="B783" s="1"/>
      <c r="C783" s="14"/>
      <c r="D783" s="1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2"/>
      <c r="B784" s="1"/>
      <c r="C784" s="14"/>
      <c r="D784" s="1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2"/>
      <c r="B785" s="1"/>
      <c r="C785" s="14"/>
      <c r="D785" s="1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2"/>
      <c r="B786" s="1"/>
      <c r="C786" s="14"/>
      <c r="D786" s="1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2"/>
      <c r="B787" s="1"/>
      <c r="C787" s="14"/>
      <c r="D787" s="1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2"/>
      <c r="B788" s="1"/>
      <c r="C788" s="14"/>
      <c r="D788" s="1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2"/>
      <c r="B789" s="1"/>
      <c r="C789" s="14"/>
      <c r="D789" s="1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2"/>
      <c r="B790" s="1"/>
      <c r="C790" s="14"/>
      <c r="D790" s="1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2"/>
      <c r="B791" s="1"/>
      <c r="C791" s="14"/>
      <c r="D791" s="1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2"/>
      <c r="B792" s="1"/>
      <c r="C792" s="14"/>
      <c r="D792" s="1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2"/>
      <c r="B793" s="1"/>
      <c r="C793" s="14"/>
      <c r="D793" s="1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2"/>
      <c r="B794" s="1"/>
      <c r="C794" s="14"/>
      <c r="D794" s="1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2"/>
      <c r="B795" s="1"/>
      <c r="C795" s="14"/>
      <c r="D795" s="1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2"/>
      <c r="B796" s="1"/>
      <c r="C796" s="14"/>
      <c r="D796" s="1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2"/>
      <c r="B797" s="1"/>
      <c r="C797" s="14"/>
      <c r="D797" s="1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2"/>
      <c r="B798" s="1"/>
      <c r="C798" s="14"/>
      <c r="D798" s="1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2"/>
      <c r="B799" s="1"/>
      <c r="C799" s="14"/>
      <c r="D799" s="1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2"/>
      <c r="B800" s="1"/>
      <c r="C800" s="14"/>
      <c r="D800" s="1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2"/>
      <c r="B801" s="1"/>
      <c r="C801" s="14"/>
      <c r="D801" s="1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2"/>
      <c r="B802" s="1"/>
      <c r="C802" s="14"/>
      <c r="D802" s="1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2"/>
      <c r="B803" s="1"/>
      <c r="C803" s="14"/>
      <c r="D803" s="1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2"/>
      <c r="B804" s="1"/>
      <c r="C804" s="14"/>
      <c r="D804" s="1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2"/>
      <c r="B805" s="1"/>
      <c r="C805" s="14"/>
      <c r="D805" s="1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2"/>
      <c r="B806" s="1"/>
      <c r="C806" s="14"/>
      <c r="D806" s="1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2"/>
      <c r="B807" s="1"/>
      <c r="C807" s="14"/>
      <c r="D807" s="1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2"/>
      <c r="B808" s="1"/>
      <c r="C808" s="14"/>
      <c r="D808" s="1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2"/>
      <c r="B809" s="1"/>
      <c r="C809" s="14"/>
      <c r="D809" s="1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2"/>
      <c r="B810" s="1"/>
      <c r="C810" s="14"/>
      <c r="D810" s="1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2"/>
      <c r="B811" s="1"/>
      <c r="C811" s="14"/>
      <c r="D811" s="1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2"/>
      <c r="B812" s="1"/>
      <c r="C812" s="14"/>
      <c r="D812" s="1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2"/>
      <c r="B813" s="1"/>
      <c r="C813" s="14"/>
      <c r="D813" s="1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2"/>
      <c r="B814" s="1"/>
      <c r="C814" s="14"/>
      <c r="D814" s="1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2"/>
      <c r="B815" s="1"/>
      <c r="C815" s="14"/>
      <c r="D815" s="1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2"/>
      <c r="B816" s="1"/>
      <c r="C816" s="14"/>
      <c r="D816" s="1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2"/>
      <c r="B817" s="1"/>
      <c r="C817" s="14"/>
      <c r="D817" s="1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2"/>
      <c r="B818" s="1"/>
      <c r="C818" s="14"/>
      <c r="D818" s="1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2"/>
      <c r="B819" s="1"/>
      <c r="C819" s="14"/>
      <c r="D819" s="1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2"/>
      <c r="B820" s="1"/>
      <c r="C820" s="14"/>
      <c r="D820" s="1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2"/>
      <c r="B821" s="1"/>
      <c r="C821" s="14"/>
      <c r="D821" s="1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2"/>
      <c r="B822" s="1"/>
      <c r="C822" s="14"/>
      <c r="D822" s="1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2"/>
      <c r="B823" s="1"/>
      <c r="C823" s="14"/>
      <c r="D823" s="1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2"/>
      <c r="B824" s="1"/>
      <c r="C824" s="14"/>
      <c r="D824" s="1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2"/>
      <c r="B825" s="1"/>
      <c r="C825" s="14"/>
      <c r="D825" s="1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2"/>
      <c r="B826" s="1"/>
      <c r="C826" s="14"/>
      <c r="D826" s="1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2"/>
      <c r="B827" s="1"/>
      <c r="C827" s="14"/>
      <c r="D827" s="1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2"/>
      <c r="B828" s="1"/>
      <c r="C828" s="14"/>
      <c r="D828" s="1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2"/>
      <c r="B829" s="1"/>
      <c r="C829" s="14"/>
      <c r="D829" s="1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2"/>
      <c r="B830" s="1"/>
      <c r="C830" s="14"/>
      <c r="D830" s="1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2"/>
      <c r="B831" s="1"/>
      <c r="C831" s="14"/>
      <c r="D831" s="1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2"/>
      <c r="B832" s="1"/>
      <c r="C832" s="14"/>
      <c r="D832" s="1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2"/>
      <c r="B833" s="1"/>
      <c r="C833" s="14"/>
      <c r="D833" s="1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2"/>
      <c r="B834" s="1"/>
      <c r="C834" s="14"/>
      <c r="D834" s="1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2"/>
      <c r="B835" s="1"/>
      <c r="C835" s="14"/>
      <c r="D835" s="1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2"/>
      <c r="B836" s="1"/>
      <c r="C836" s="14"/>
      <c r="D836" s="1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2"/>
      <c r="B837" s="1"/>
      <c r="C837" s="14"/>
      <c r="D837" s="1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2"/>
      <c r="B838" s="1"/>
      <c r="C838" s="14"/>
      <c r="D838" s="1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2"/>
      <c r="B839" s="1"/>
      <c r="C839" s="14"/>
      <c r="D839" s="1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2"/>
      <c r="B840" s="1"/>
      <c r="C840" s="14"/>
      <c r="D840" s="1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2"/>
      <c r="B841" s="1"/>
      <c r="C841" s="14"/>
      <c r="D841" s="1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2"/>
      <c r="B842" s="1"/>
      <c r="C842" s="14"/>
      <c r="D842" s="1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2"/>
      <c r="B843" s="1"/>
      <c r="C843" s="14"/>
      <c r="D843" s="1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2"/>
      <c r="B844" s="1"/>
      <c r="C844" s="14"/>
      <c r="D844" s="1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2"/>
      <c r="B845" s="1"/>
      <c r="C845" s="14"/>
      <c r="D845" s="1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2"/>
      <c r="B846" s="1"/>
      <c r="C846" s="14"/>
      <c r="D846" s="1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2"/>
      <c r="B847" s="1"/>
      <c r="C847" s="14"/>
      <c r="D847" s="1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2"/>
      <c r="B848" s="1"/>
      <c r="C848" s="14"/>
      <c r="D848" s="1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2"/>
      <c r="B849" s="1"/>
      <c r="C849" s="14"/>
      <c r="D849" s="1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2"/>
      <c r="B850" s="1"/>
      <c r="C850" s="14"/>
      <c r="D850" s="1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2"/>
      <c r="B851" s="1"/>
      <c r="C851" s="14"/>
      <c r="D851" s="1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2"/>
      <c r="B852" s="1"/>
      <c r="C852" s="14"/>
      <c r="D852" s="1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2"/>
      <c r="B853" s="1"/>
      <c r="C853" s="14"/>
      <c r="D853" s="1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2"/>
      <c r="B854" s="1"/>
      <c r="C854" s="14"/>
      <c r="D854" s="1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2"/>
      <c r="B855" s="1"/>
      <c r="C855" s="14"/>
      <c r="D855" s="1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2"/>
      <c r="B856" s="1"/>
      <c r="C856" s="14"/>
      <c r="D856" s="1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2"/>
      <c r="B857" s="1"/>
      <c r="C857" s="14"/>
      <c r="D857" s="1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2"/>
      <c r="B858" s="1"/>
      <c r="C858" s="14"/>
      <c r="D858" s="1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2"/>
      <c r="B859" s="1"/>
      <c r="C859" s="14"/>
      <c r="D859" s="1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2"/>
      <c r="B860" s="1"/>
      <c r="C860" s="14"/>
      <c r="D860" s="1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2"/>
      <c r="B861" s="1"/>
      <c r="C861" s="14"/>
      <c r="D861" s="1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2"/>
      <c r="B862" s="1"/>
      <c r="C862" s="14"/>
      <c r="D862" s="1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2"/>
      <c r="B863" s="1"/>
      <c r="C863" s="14"/>
      <c r="D863" s="1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2"/>
      <c r="B864" s="1"/>
      <c r="C864" s="14"/>
      <c r="D864" s="1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2"/>
      <c r="B865" s="1"/>
      <c r="C865" s="14"/>
      <c r="D865" s="1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2"/>
      <c r="B866" s="1"/>
      <c r="C866" s="14"/>
      <c r="D866" s="1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2"/>
      <c r="B867" s="1"/>
      <c r="C867" s="14"/>
      <c r="D867" s="1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2"/>
      <c r="B868" s="1"/>
      <c r="C868" s="14"/>
      <c r="D868" s="1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2"/>
      <c r="B869" s="1"/>
      <c r="C869" s="14"/>
      <c r="D869" s="1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2"/>
      <c r="B870" s="1"/>
      <c r="C870" s="14"/>
      <c r="D870" s="1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2"/>
      <c r="B871" s="1"/>
      <c r="C871" s="14"/>
      <c r="D871" s="1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2"/>
      <c r="B872" s="1"/>
      <c r="C872" s="14"/>
      <c r="D872" s="1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2"/>
      <c r="B873" s="1"/>
      <c r="C873" s="14"/>
      <c r="D873" s="1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2"/>
      <c r="B874" s="1"/>
      <c r="C874" s="14"/>
      <c r="D874" s="1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2"/>
      <c r="B875" s="1"/>
      <c r="C875" s="14"/>
      <c r="D875" s="1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2"/>
      <c r="B876" s="1"/>
      <c r="C876" s="14"/>
      <c r="D876" s="1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2"/>
      <c r="B877" s="1"/>
      <c r="C877" s="14"/>
      <c r="D877" s="1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2"/>
      <c r="B878" s="1"/>
      <c r="C878" s="14"/>
      <c r="D878" s="1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2"/>
      <c r="B879" s="1"/>
      <c r="C879" s="14"/>
      <c r="D879" s="1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2"/>
      <c r="B880" s="1"/>
      <c r="C880" s="14"/>
      <c r="D880" s="1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2"/>
      <c r="B881" s="1"/>
      <c r="C881" s="14"/>
      <c r="D881" s="1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2"/>
      <c r="B882" s="1"/>
      <c r="C882" s="14"/>
      <c r="D882" s="1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2"/>
      <c r="B883" s="1"/>
      <c r="C883" s="14"/>
      <c r="D883" s="1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2"/>
      <c r="B884" s="1"/>
      <c r="C884" s="14"/>
      <c r="D884" s="1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2"/>
      <c r="B885" s="1"/>
      <c r="C885" s="14"/>
      <c r="D885" s="1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2"/>
      <c r="B886" s="1"/>
      <c r="C886" s="14"/>
      <c r="D886" s="1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2"/>
      <c r="B887" s="1"/>
      <c r="C887" s="14"/>
      <c r="D887" s="1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2"/>
      <c r="B888" s="1"/>
      <c r="C888" s="14"/>
      <c r="D888" s="1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2"/>
      <c r="B889" s="1"/>
      <c r="C889" s="14"/>
      <c r="D889" s="1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2"/>
      <c r="B890" s="1"/>
      <c r="C890" s="14"/>
      <c r="D890" s="1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2"/>
      <c r="B891" s="1"/>
      <c r="C891" s="14"/>
      <c r="D891" s="1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2"/>
      <c r="B892" s="1"/>
      <c r="C892" s="14"/>
      <c r="D892" s="1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2"/>
      <c r="B893" s="1"/>
      <c r="C893" s="14"/>
      <c r="D893" s="1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2"/>
      <c r="B894" s="1"/>
      <c r="C894" s="14"/>
      <c r="D894" s="1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2"/>
      <c r="B895" s="1"/>
      <c r="C895" s="14"/>
      <c r="D895" s="1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2"/>
      <c r="B896" s="1"/>
      <c r="C896" s="14"/>
      <c r="D896" s="1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2"/>
      <c r="B897" s="1"/>
      <c r="C897" s="14"/>
      <c r="D897" s="1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2"/>
      <c r="B898" s="1"/>
      <c r="C898" s="14"/>
      <c r="D898" s="1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2"/>
      <c r="B899" s="1"/>
      <c r="C899" s="14"/>
      <c r="D899" s="1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2"/>
      <c r="B900" s="1"/>
      <c r="C900" s="14"/>
      <c r="D900" s="1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2"/>
      <c r="B901" s="1"/>
      <c r="C901" s="14"/>
      <c r="D901" s="1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2"/>
      <c r="B902" s="1"/>
      <c r="C902" s="14"/>
      <c r="D902" s="1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2"/>
      <c r="B903" s="1"/>
      <c r="C903" s="14"/>
      <c r="D903" s="1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2"/>
      <c r="B904" s="1"/>
      <c r="C904" s="14"/>
      <c r="D904" s="1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2"/>
      <c r="B905" s="1"/>
      <c r="C905" s="14"/>
      <c r="D905" s="1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2"/>
      <c r="B906" s="1"/>
      <c r="C906" s="14"/>
      <c r="D906" s="1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2"/>
      <c r="B907" s="1"/>
      <c r="C907" s="14"/>
      <c r="D907" s="1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2"/>
      <c r="B908" s="1"/>
      <c r="C908" s="14"/>
      <c r="D908" s="1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2"/>
      <c r="B909" s="1"/>
      <c r="C909" s="14"/>
      <c r="D909" s="1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2"/>
      <c r="B910" s="1"/>
      <c r="C910" s="14"/>
      <c r="D910" s="1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2"/>
      <c r="B911" s="1"/>
      <c r="C911" s="14"/>
      <c r="D911" s="1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2"/>
      <c r="B912" s="1"/>
      <c r="C912" s="14"/>
      <c r="D912" s="1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2"/>
      <c r="B913" s="1"/>
      <c r="C913" s="14"/>
      <c r="D913" s="1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2"/>
      <c r="B914" s="1"/>
      <c r="C914" s="14"/>
      <c r="D914" s="1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2"/>
      <c r="B915" s="1"/>
      <c r="C915" s="14"/>
      <c r="D915" s="1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2"/>
      <c r="B916" s="1"/>
      <c r="C916" s="14"/>
      <c r="D916" s="1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2"/>
      <c r="B917" s="1"/>
      <c r="C917" s="14"/>
      <c r="D917" s="1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2"/>
      <c r="B918" s="1"/>
      <c r="C918" s="14"/>
      <c r="D918" s="1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2"/>
      <c r="B919" s="1"/>
      <c r="C919" s="14"/>
      <c r="D919" s="1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2"/>
      <c r="B920" s="1"/>
      <c r="C920" s="14"/>
      <c r="D920" s="1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2"/>
      <c r="B921" s="1"/>
      <c r="C921" s="14"/>
      <c r="D921" s="1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2"/>
      <c r="B922" s="1"/>
      <c r="C922" s="14"/>
      <c r="D922" s="1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2"/>
      <c r="B923" s="1"/>
      <c r="C923" s="14"/>
      <c r="D923" s="1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2"/>
      <c r="B924" s="1"/>
      <c r="C924" s="14"/>
      <c r="D924" s="1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2"/>
      <c r="B925" s="1"/>
      <c r="C925" s="14"/>
      <c r="D925" s="1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2"/>
      <c r="B926" s="1"/>
      <c r="C926" s="14"/>
      <c r="D926" s="1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2"/>
      <c r="B927" s="1"/>
      <c r="C927" s="14"/>
      <c r="D927" s="1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2"/>
      <c r="B928" s="1"/>
      <c r="C928" s="14"/>
      <c r="D928" s="1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2"/>
      <c r="B929" s="1"/>
      <c r="C929" s="14"/>
      <c r="D929" s="1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2"/>
      <c r="B930" s="1"/>
      <c r="C930" s="14"/>
      <c r="D930" s="1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2"/>
      <c r="B931" s="1"/>
      <c r="C931" s="14"/>
      <c r="D931" s="1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2"/>
      <c r="B932" s="1"/>
      <c r="C932" s="14"/>
      <c r="D932" s="1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2"/>
      <c r="B933" s="1"/>
      <c r="C933" s="14"/>
      <c r="D933" s="1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2"/>
      <c r="B934" s="1"/>
      <c r="C934" s="14"/>
      <c r="D934" s="1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2"/>
      <c r="B935" s="1"/>
      <c r="C935" s="14"/>
      <c r="D935" s="1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2"/>
      <c r="B936" s="1"/>
      <c r="C936" s="14"/>
      <c r="D936" s="1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2"/>
      <c r="B937" s="1"/>
      <c r="C937" s="14"/>
      <c r="D937" s="1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2"/>
      <c r="B938" s="1"/>
      <c r="C938" s="14"/>
      <c r="D938" s="1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2"/>
      <c r="B939" s="1"/>
      <c r="C939" s="14"/>
      <c r="D939" s="1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2"/>
      <c r="B940" s="1"/>
      <c r="C940" s="14"/>
      <c r="D940" s="1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2"/>
      <c r="B941" s="1"/>
      <c r="C941" s="14"/>
      <c r="D941" s="1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2"/>
      <c r="B942" s="1"/>
      <c r="C942" s="14"/>
      <c r="D942" s="1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2"/>
      <c r="B943" s="1"/>
      <c r="C943" s="14"/>
      <c r="D943" s="1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2"/>
      <c r="B944" s="1"/>
      <c r="C944" s="14"/>
      <c r="D944" s="1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2"/>
      <c r="B945" s="1"/>
      <c r="C945" s="14"/>
      <c r="D945" s="1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2"/>
      <c r="B946" s="1"/>
      <c r="C946" s="14"/>
      <c r="D946" s="1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2"/>
      <c r="B947" s="1"/>
      <c r="C947" s="14"/>
      <c r="D947" s="1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2"/>
      <c r="B948" s="1"/>
      <c r="C948" s="14"/>
      <c r="D948" s="1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2"/>
      <c r="B949" s="1"/>
      <c r="C949" s="14"/>
      <c r="D949" s="1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2"/>
      <c r="B950" s="1"/>
      <c r="C950" s="14"/>
      <c r="D950" s="1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2"/>
      <c r="B951" s="1"/>
      <c r="C951" s="14"/>
      <c r="D951" s="1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2"/>
      <c r="B952" s="1"/>
      <c r="C952" s="14"/>
      <c r="D952" s="1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2"/>
      <c r="B953" s="1"/>
      <c r="C953" s="14"/>
      <c r="D953" s="1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2"/>
      <c r="B954" s="1"/>
      <c r="C954" s="14"/>
      <c r="D954" s="1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2"/>
      <c r="B955" s="1"/>
      <c r="C955" s="14"/>
      <c r="D955" s="1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2"/>
      <c r="B956" s="1"/>
      <c r="C956" s="14"/>
      <c r="D956" s="1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2"/>
      <c r="B957" s="1"/>
      <c r="C957" s="14"/>
      <c r="D957" s="1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2"/>
      <c r="B958" s="1"/>
      <c r="C958" s="14"/>
      <c r="D958" s="1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2"/>
      <c r="B959" s="1"/>
      <c r="C959" s="14"/>
      <c r="D959" s="1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2"/>
      <c r="B960" s="1"/>
      <c r="C960" s="14"/>
      <c r="D960" s="1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2"/>
      <c r="B961" s="1"/>
      <c r="C961" s="14"/>
      <c r="D961" s="1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2"/>
      <c r="B962" s="1"/>
      <c r="C962" s="14"/>
      <c r="D962" s="1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2"/>
      <c r="B963" s="1"/>
      <c r="C963" s="14"/>
      <c r="D963" s="1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2"/>
      <c r="B964" s="1"/>
      <c r="C964" s="14"/>
      <c r="D964" s="1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2"/>
      <c r="B965" s="1"/>
      <c r="C965" s="14"/>
      <c r="D965" s="1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2"/>
      <c r="B966" s="1"/>
      <c r="C966" s="14"/>
      <c r="D966" s="1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2"/>
      <c r="B967" s="1"/>
      <c r="C967" s="14"/>
      <c r="D967" s="1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2"/>
      <c r="B968" s="1"/>
      <c r="C968" s="14"/>
      <c r="D968" s="1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2"/>
      <c r="B969" s="1"/>
      <c r="C969" s="14"/>
      <c r="D969" s="1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2"/>
      <c r="B970" s="1"/>
      <c r="C970" s="14"/>
      <c r="D970" s="1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2"/>
      <c r="B971" s="1"/>
      <c r="C971" s="14"/>
      <c r="D971" s="1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2"/>
      <c r="B972" s="1"/>
      <c r="C972" s="14"/>
      <c r="D972" s="1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2"/>
      <c r="B973" s="1"/>
      <c r="C973" s="14"/>
      <c r="D973" s="1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2"/>
      <c r="B974" s="1"/>
      <c r="C974" s="14"/>
      <c r="D974" s="1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2"/>
      <c r="B975" s="1"/>
      <c r="C975" s="14"/>
      <c r="D975" s="1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2"/>
      <c r="B976" s="1"/>
      <c r="C976" s="14"/>
      <c r="D976" s="1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2"/>
      <c r="B977" s="1"/>
      <c r="C977" s="14"/>
      <c r="D977" s="15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2"/>
      <c r="B978" s="1"/>
      <c r="C978" s="14"/>
      <c r="D978" s="15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2"/>
      <c r="B979" s="1"/>
      <c r="C979" s="14"/>
      <c r="D979" s="15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2"/>
      <c r="B980" s="1"/>
      <c r="C980" s="14"/>
      <c r="D980" s="15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2"/>
      <c r="B981" s="1"/>
      <c r="C981" s="14"/>
      <c r="D981" s="15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2"/>
      <c r="B982" s="1"/>
      <c r="C982" s="14"/>
      <c r="D982" s="15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2"/>
      <c r="B983" s="1"/>
      <c r="C983" s="14"/>
      <c r="D983" s="15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2"/>
      <c r="B984" s="1"/>
      <c r="C984" s="14"/>
      <c r="D984" s="15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2"/>
      <c r="B985" s="1"/>
      <c r="C985" s="14"/>
      <c r="D985" s="15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2"/>
      <c r="B986" s="1"/>
      <c r="C986" s="14"/>
      <c r="D986" s="15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2"/>
      <c r="B987" s="1"/>
      <c r="C987" s="14"/>
      <c r="D987" s="15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2"/>
      <c r="B988" s="1"/>
      <c r="C988" s="14"/>
      <c r="D988" s="15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2"/>
      <c r="B989" s="1"/>
      <c r="C989" s="14"/>
      <c r="D989" s="15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2"/>
      <c r="B990" s="1"/>
      <c r="C990" s="14"/>
      <c r="D990" s="15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2"/>
      <c r="B991" s="1"/>
      <c r="C991" s="14"/>
      <c r="D991" s="15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2"/>
      <c r="B992" s="1"/>
      <c r="C992" s="14"/>
      <c r="D992" s="15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2"/>
      <c r="B993" s="1"/>
      <c r="C993" s="14"/>
      <c r="D993" s="15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2"/>
      <c r="B994" s="1"/>
      <c r="C994" s="14"/>
      <c r="D994" s="15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2"/>
      <c r="B995" s="1"/>
      <c r="C995" s="14"/>
      <c r="D995" s="15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2"/>
      <c r="B996" s="1"/>
      <c r="C996" s="14"/>
      <c r="D996" s="15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2"/>
      <c r="B997" s="1"/>
      <c r="C997" s="14"/>
      <c r="D997" s="15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autoFilter ref="A13:D29"/>
  <mergeCells count="11">
    <mergeCell ref="A1:A5"/>
    <mergeCell ref="A8:B8"/>
    <mergeCell ref="B1:D1"/>
    <mergeCell ref="B2:D2"/>
    <mergeCell ref="B4:D4"/>
    <mergeCell ref="C38:D38"/>
    <mergeCell ref="C39:D39"/>
    <mergeCell ref="C40:D40"/>
    <mergeCell ref="C41:D41"/>
    <mergeCell ref="A29:B29"/>
    <mergeCell ref="C32:D32"/>
  </mergeCells>
  <printOptions horizontalCentered="1"/>
  <pageMargins left="0.78740157480314965" right="0.39370078740157483" top="0.78740157480314965" bottom="0.39370078740157483" header="0" footer="0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66"/>
  <sheetViews>
    <sheetView showGridLines="0" tabSelected="1" zoomScaleNormal="100" workbookViewId="0">
      <selection activeCell="D2" sqref="D2"/>
    </sheetView>
  </sheetViews>
  <sheetFormatPr defaultColWidth="14.42578125" defaultRowHeight="15" customHeight="1" outlineLevelRow="1" outlineLevelCol="1" x14ac:dyDescent="0.2"/>
  <cols>
    <col min="1" max="1" width="14.42578125" style="67" customWidth="1"/>
    <col min="2" max="2" width="14.85546875" style="67" customWidth="1"/>
    <col min="3" max="3" width="19.7109375" style="67" customWidth="1"/>
    <col min="4" max="4" width="77.140625" style="67" customWidth="1" outlineLevel="1"/>
    <col min="5" max="5" width="7.7109375" style="67" customWidth="1" outlineLevel="1"/>
    <col min="6" max="6" width="11.7109375" style="67" bestFit="1" customWidth="1" outlineLevel="1"/>
    <col min="7" max="7" width="14" style="67" customWidth="1"/>
    <col min="8" max="8" width="19.7109375" style="111" customWidth="1"/>
    <col min="9" max="9" width="11.28515625" style="112" customWidth="1"/>
    <col min="10" max="11" width="9.140625" style="67" customWidth="1"/>
    <col min="12" max="12" width="20.42578125" style="67" customWidth="1"/>
    <col min="13" max="13" width="27.28515625" style="67" customWidth="1"/>
    <col min="14" max="23" width="9.140625" style="67" customWidth="1"/>
    <col min="24" max="16384" width="14.42578125" style="67"/>
  </cols>
  <sheetData>
    <row r="1" spans="1:23" ht="15" customHeight="1" x14ac:dyDescent="0.4">
      <c r="A1" s="68"/>
      <c r="B1" s="486"/>
      <c r="C1" s="382"/>
      <c r="D1" s="382"/>
      <c r="E1" s="382"/>
      <c r="F1" s="382"/>
      <c r="G1" s="382"/>
      <c r="H1" s="382"/>
      <c r="I1" s="487"/>
    </row>
    <row r="2" spans="1:23" ht="32.25" customHeight="1" x14ac:dyDescent="0.4">
      <c r="A2" s="69"/>
      <c r="B2" s="433"/>
      <c r="C2" s="488"/>
      <c r="D2" s="488"/>
      <c r="E2" s="488"/>
      <c r="F2" s="488"/>
      <c r="G2" s="488"/>
      <c r="H2" s="488"/>
      <c r="I2" s="489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8.75" customHeight="1" x14ac:dyDescent="0.2">
      <c r="A3" s="70"/>
      <c r="B3" s="433"/>
      <c r="C3" s="452"/>
      <c r="D3" s="452"/>
      <c r="E3" s="452"/>
      <c r="F3" s="452"/>
      <c r="G3" s="452"/>
      <c r="H3" s="452"/>
      <c r="I3" s="45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6.5" customHeight="1" x14ac:dyDescent="0.2">
      <c r="A4" s="70"/>
      <c r="B4" s="433"/>
      <c r="C4" s="454"/>
      <c r="D4" s="454"/>
      <c r="E4" s="454"/>
      <c r="F4" s="454"/>
      <c r="G4" s="454"/>
      <c r="H4" s="454"/>
      <c r="I4" s="45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7.5" customHeight="1" thickBot="1" x14ac:dyDescent="0.25">
      <c r="A5" s="71"/>
      <c r="B5" s="72"/>
      <c r="C5" s="430"/>
      <c r="D5" s="490"/>
      <c r="E5" s="75"/>
      <c r="F5" s="491"/>
      <c r="G5" s="75"/>
      <c r="H5" s="75"/>
      <c r="I5" s="77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ht="14.25" customHeight="1" x14ac:dyDescent="0.2">
      <c r="A6" s="126" t="s">
        <v>1</v>
      </c>
      <c r="B6" s="127"/>
      <c r="C6" s="585" t="s">
        <v>1451</v>
      </c>
      <c r="D6" s="585"/>
      <c r="E6" s="122"/>
      <c r="F6" s="586"/>
      <c r="G6" s="586"/>
      <c r="H6" s="128"/>
      <c r="I6" s="129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ht="4.5" customHeight="1" x14ac:dyDescent="0.2">
      <c r="A7" s="126"/>
      <c r="B7" s="127"/>
      <c r="C7" s="130"/>
      <c r="D7" s="130"/>
      <c r="E7" s="122"/>
      <c r="F7" s="131"/>
      <c r="G7" s="132"/>
      <c r="H7" s="122"/>
      <c r="I7" s="129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15.75" customHeight="1" x14ac:dyDescent="0.2">
      <c r="A8" s="126" t="s">
        <v>2</v>
      </c>
      <c r="B8" s="130" t="s">
        <v>1445</v>
      </c>
      <c r="C8" s="130"/>
      <c r="D8" s="130"/>
      <c r="E8" s="122"/>
      <c r="F8" s="586" t="s">
        <v>3</v>
      </c>
      <c r="G8" s="586"/>
      <c r="H8" s="133" t="e">
        <f>G535</f>
        <v>#VALUE!</v>
      </c>
      <c r="I8" s="13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3" ht="6" customHeight="1" x14ac:dyDescent="0.2">
      <c r="A9" s="135"/>
      <c r="B9" s="122"/>
      <c r="C9" s="125"/>
      <c r="D9" s="125"/>
      <c r="E9" s="122"/>
      <c r="F9" s="132"/>
      <c r="G9" s="132"/>
      <c r="H9" s="136"/>
      <c r="I9" s="137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</row>
    <row r="10" spans="1:23" ht="15.75" customHeight="1" thickBot="1" x14ac:dyDescent="0.25">
      <c r="A10" s="138" t="s">
        <v>4</v>
      </c>
      <c r="B10" s="139" t="s">
        <v>1481</v>
      </c>
      <c r="C10" s="140"/>
      <c r="D10" s="140"/>
      <c r="E10" s="139"/>
      <c r="F10" s="587"/>
      <c r="G10" s="587"/>
      <c r="H10" s="141"/>
      <c r="I10" s="142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</row>
    <row r="11" spans="1:23" ht="7.5" customHeight="1" thickBot="1" x14ac:dyDescent="0.25">
      <c r="A11" s="506"/>
      <c r="B11" s="507"/>
      <c r="C11" s="507"/>
      <c r="D11" s="479"/>
      <c r="E11" s="508"/>
      <c r="F11" s="509"/>
      <c r="G11" s="508"/>
      <c r="H11" s="509"/>
      <c r="I11" s="510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</row>
    <row r="12" spans="1:23" s="86" customFormat="1" ht="39.75" customHeight="1" thickBot="1" x14ac:dyDescent="0.3">
      <c r="A12" s="511" t="s">
        <v>5</v>
      </c>
      <c r="B12" s="511" t="s">
        <v>6</v>
      </c>
      <c r="C12" s="512" t="s">
        <v>7</v>
      </c>
      <c r="D12" s="513" t="s">
        <v>8</v>
      </c>
      <c r="E12" s="514" t="s">
        <v>9</v>
      </c>
      <c r="F12" s="515" t="s">
        <v>10</v>
      </c>
      <c r="G12" s="516" t="s">
        <v>1498</v>
      </c>
      <c r="H12" s="516" t="s">
        <v>1499</v>
      </c>
      <c r="I12" s="517" t="s">
        <v>11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</row>
    <row r="13" spans="1:23" ht="21" customHeight="1" thickBot="1" x14ac:dyDescent="0.25">
      <c r="A13" s="553">
        <v>1</v>
      </c>
      <c r="B13" s="554"/>
      <c r="C13" s="143"/>
      <c r="D13" s="144" t="s">
        <v>12</v>
      </c>
      <c r="E13" s="577">
        <f>E14+E21+E38</f>
        <v>0</v>
      </c>
      <c r="F13" s="577"/>
      <c r="G13" s="577"/>
      <c r="H13" s="577"/>
      <c r="I13" s="145" t="e">
        <f>E13/$G$534</f>
        <v>#DIV/0!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</row>
    <row r="14" spans="1:23" ht="12.75" customHeight="1" outlineLevel="1" x14ac:dyDescent="0.2">
      <c r="A14" s="555" t="s">
        <v>13</v>
      </c>
      <c r="B14" s="556"/>
      <c r="C14" s="146"/>
      <c r="D14" s="147" t="s">
        <v>14</v>
      </c>
      <c r="E14" s="565">
        <f>SUM(H15:H20)</f>
        <v>0</v>
      </c>
      <c r="F14" s="566"/>
      <c r="G14" s="566"/>
      <c r="H14" s="556"/>
      <c r="I14" s="148" t="e">
        <f>E14/$G$534</f>
        <v>#DIV/0!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</row>
    <row r="15" spans="1:23" ht="12.75" customHeight="1" outlineLevel="1" x14ac:dyDescent="0.2">
      <c r="A15" s="150" t="s">
        <v>15</v>
      </c>
      <c r="B15" s="204">
        <v>93567</v>
      </c>
      <c r="C15" s="150" t="s">
        <v>1474</v>
      </c>
      <c r="D15" s="151" t="s">
        <v>1467</v>
      </c>
      <c r="E15" s="152" t="s">
        <v>1473</v>
      </c>
      <c r="F15" s="518">
        <v>18</v>
      </c>
      <c r="G15" s="639"/>
      <c r="H15" s="152">
        <f>ROUND(G15*F15,2)</f>
        <v>0</v>
      </c>
      <c r="I15" s="153" t="e">
        <f t="shared" ref="I15:I20" si="0">H15/$G$534</f>
        <v>#DIV/0!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12.75" customHeight="1" outlineLevel="1" x14ac:dyDescent="0.2">
      <c r="A16" s="150" t="s">
        <v>1462</v>
      </c>
      <c r="B16" s="204">
        <v>93572</v>
      </c>
      <c r="C16" s="150" t="s">
        <v>1474</v>
      </c>
      <c r="D16" s="151" t="s">
        <v>1468</v>
      </c>
      <c r="E16" s="152" t="s">
        <v>1473</v>
      </c>
      <c r="F16" s="518">
        <v>18</v>
      </c>
      <c r="G16" s="639"/>
      <c r="H16" s="152">
        <f t="shared" ref="H16:H37" si="1">ROUND(G16*F16,2)</f>
        <v>0</v>
      </c>
      <c r="I16" s="153" t="e">
        <f t="shared" si="0"/>
        <v>#DIV/0!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ht="12.75" customHeight="1" outlineLevel="1" x14ac:dyDescent="0.2">
      <c r="A17" s="150" t="s">
        <v>1463</v>
      </c>
      <c r="B17" s="204">
        <v>100309</v>
      </c>
      <c r="C17" s="150" t="s">
        <v>1474</v>
      </c>
      <c r="D17" s="151" t="s">
        <v>1469</v>
      </c>
      <c r="E17" s="152" t="s">
        <v>1473</v>
      </c>
      <c r="F17" s="518">
        <v>18</v>
      </c>
      <c r="G17" s="639"/>
      <c r="H17" s="152">
        <f t="shared" si="1"/>
        <v>0</v>
      </c>
      <c r="I17" s="153" t="e">
        <f t="shared" si="0"/>
        <v>#DIV/0!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3" ht="12.75" customHeight="1" outlineLevel="1" x14ac:dyDescent="0.2">
      <c r="A18" s="150" t="s">
        <v>1464</v>
      </c>
      <c r="B18" s="204">
        <v>93563</v>
      </c>
      <c r="C18" s="150" t="s">
        <v>1474</v>
      </c>
      <c r="D18" s="151" t="s">
        <v>1470</v>
      </c>
      <c r="E18" s="152" t="s">
        <v>1473</v>
      </c>
      <c r="F18" s="518">
        <v>18</v>
      </c>
      <c r="G18" s="639"/>
      <c r="H18" s="152">
        <f t="shared" si="1"/>
        <v>0</v>
      </c>
      <c r="I18" s="153" t="e">
        <f t="shared" si="0"/>
        <v>#DIV/0!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ht="12.75" customHeight="1" outlineLevel="1" x14ac:dyDescent="0.2">
      <c r="A19" s="150" t="s">
        <v>1465</v>
      </c>
      <c r="B19" s="204">
        <v>88326</v>
      </c>
      <c r="C19" s="150" t="s">
        <v>1474</v>
      </c>
      <c r="D19" s="151" t="s">
        <v>1471</v>
      </c>
      <c r="E19" s="152" t="s">
        <v>22</v>
      </c>
      <c r="F19" s="518">
        <v>3168</v>
      </c>
      <c r="G19" s="639"/>
      <c r="H19" s="152">
        <f t="shared" si="1"/>
        <v>0</v>
      </c>
      <c r="I19" s="153" t="e">
        <f t="shared" si="0"/>
        <v>#DIV/0!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</row>
    <row r="20" spans="1:23" ht="12.75" customHeight="1" outlineLevel="1" x14ac:dyDescent="0.2">
      <c r="A20" s="150" t="s">
        <v>1466</v>
      </c>
      <c r="B20" s="443">
        <v>101460</v>
      </c>
      <c r="C20" s="150" t="s">
        <v>1474</v>
      </c>
      <c r="D20" s="160" t="s">
        <v>1472</v>
      </c>
      <c r="E20" s="161" t="s">
        <v>1473</v>
      </c>
      <c r="F20" s="518">
        <v>36</v>
      </c>
      <c r="G20" s="639"/>
      <c r="H20" s="152">
        <f t="shared" si="1"/>
        <v>0</v>
      </c>
      <c r="I20" s="153" t="e">
        <f t="shared" si="0"/>
        <v>#DIV/0!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1:23" ht="12.75" customHeight="1" outlineLevel="1" x14ac:dyDescent="0.2">
      <c r="A21" s="557" t="s">
        <v>18</v>
      </c>
      <c r="B21" s="558"/>
      <c r="C21" s="154"/>
      <c r="D21" s="155" t="s">
        <v>19</v>
      </c>
      <c r="E21" s="567">
        <f>SUM(H22:H37)</f>
        <v>0</v>
      </c>
      <c r="F21" s="568"/>
      <c r="G21" s="568"/>
      <c r="H21" s="558"/>
      <c r="I21" s="156" t="e">
        <f>E21/$G$534</f>
        <v>#DIV/0!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1:23" s="89" customFormat="1" ht="12.75" customHeight="1" outlineLevel="1" x14ac:dyDescent="0.2">
      <c r="A22" s="149" t="s">
        <v>20</v>
      </c>
      <c r="B22" s="157" t="s">
        <v>1363</v>
      </c>
      <c r="C22" s="150" t="s">
        <v>1474</v>
      </c>
      <c r="D22" s="151" t="s">
        <v>21</v>
      </c>
      <c r="E22" s="152" t="s">
        <v>22</v>
      </c>
      <c r="F22" s="519">
        <v>200</v>
      </c>
      <c r="G22" s="639"/>
      <c r="H22" s="152">
        <f t="shared" si="1"/>
        <v>0</v>
      </c>
      <c r="I22" s="153" t="e">
        <f t="shared" ref="I22:I37" si="2">H22/$G$534</f>
        <v>#DIV/0!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s="89" customFormat="1" ht="27" customHeight="1" outlineLevel="1" x14ac:dyDescent="0.2">
      <c r="A23" s="149" t="s">
        <v>23</v>
      </c>
      <c r="B23" s="157" t="s">
        <v>1362</v>
      </c>
      <c r="C23" s="150" t="s">
        <v>1474</v>
      </c>
      <c r="D23" s="151" t="s">
        <v>24</v>
      </c>
      <c r="E23" s="152" t="s">
        <v>22</v>
      </c>
      <c r="F23" s="518">
        <v>78</v>
      </c>
      <c r="G23" s="639"/>
      <c r="H23" s="152">
        <f t="shared" si="1"/>
        <v>0</v>
      </c>
      <c r="I23" s="158" t="e">
        <f t="shared" si="2"/>
        <v>#DIV/0!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s="89" customFormat="1" ht="12.75" customHeight="1" outlineLevel="1" x14ac:dyDescent="0.2">
      <c r="A24" s="149" t="s">
        <v>1482</v>
      </c>
      <c r="B24" s="159" t="s">
        <v>26</v>
      </c>
      <c r="C24" s="150" t="s">
        <v>1475</v>
      </c>
      <c r="D24" s="151" t="s">
        <v>27</v>
      </c>
      <c r="E24" s="152" t="s">
        <v>28</v>
      </c>
      <c r="F24" s="518">
        <v>14</v>
      </c>
      <c r="G24" s="639"/>
      <c r="H24" s="152">
        <f t="shared" si="1"/>
        <v>0</v>
      </c>
      <c r="I24" s="158" t="e">
        <f t="shared" si="2"/>
        <v>#DIV/0!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23" s="89" customFormat="1" ht="12.75" customHeight="1" outlineLevel="1" x14ac:dyDescent="0.2">
      <c r="A25" s="149" t="s">
        <v>25</v>
      </c>
      <c r="B25" s="159" t="s">
        <v>30</v>
      </c>
      <c r="C25" s="150" t="s">
        <v>1475</v>
      </c>
      <c r="D25" s="151" t="s">
        <v>31</v>
      </c>
      <c r="E25" s="152" t="s">
        <v>28</v>
      </c>
      <c r="F25" s="518">
        <v>10</v>
      </c>
      <c r="G25" s="639"/>
      <c r="H25" s="152">
        <f t="shared" si="1"/>
        <v>0</v>
      </c>
      <c r="I25" s="158" t="e">
        <f t="shared" si="2"/>
        <v>#DIV/0!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1:23" s="89" customFormat="1" ht="12.75" customHeight="1" outlineLevel="1" x14ac:dyDescent="0.2">
      <c r="A26" s="149" t="s">
        <v>29</v>
      </c>
      <c r="B26" s="159" t="s">
        <v>30</v>
      </c>
      <c r="C26" s="150" t="s">
        <v>1475</v>
      </c>
      <c r="D26" s="151" t="s">
        <v>33</v>
      </c>
      <c r="E26" s="152" t="s">
        <v>28</v>
      </c>
      <c r="F26" s="518">
        <v>18</v>
      </c>
      <c r="G26" s="639"/>
      <c r="H26" s="152">
        <f t="shared" si="1"/>
        <v>0</v>
      </c>
      <c r="I26" s="158" t="e">
        <f t="shared" si="2"/>
        <v>#DIV/0!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1:23" s="89" customFormat="1" ht="12.75" outlineLevel="1" x14ac:dyDescent="0.2">
      <c r="A27" s="149" t="s">
        <v>32</v>
      </c>
      <c r="B27" s="159" t="s">
        <v>1340</v>
      </c>
      <c r="C27" s="150" t="s">
        <v>1475</v>
      </c>
      <c r="D27" s="160" t="s">
        <v>1380</v>
      </c>
      <c r="E27" s="161" t="s">
        <v>1382</v>
      </c>
      <c r="F27" s="518">
        <v>1</v>
      </c>
      <c r="G27" s="639"/>
      <c r="H27" s="152">
        <f t="shared" si="1"/>
        <v>0</v>
      </c>
      <c r="I27" s="158" t="e">
        <f t="shared" si="2"/>
        <v>#DIV/0!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s="89" customFormat="1" ht="12.75" customHeight="1" outlineLevel="1" x14ac:dyDescent="0.2">
      <c r="A28" s="149" t="s">
        <v>34</v>
      </c>
      <c r="B28" s="159" t="s">
        <v>1342</v>
      </c>
      <c r="C28" s="150" t="s">
        <v>1475</v>
      </c>
      <c r="D28" s="160" t="s">
        <v>1381</v>
      </c>
      <c r="E28" s="161" t="s">
        <v>75</v>
      </c>
      <c r="F28" s="518">
        <v>160</v>
      </c>
      <c r="G28" s="639"/>
      <c r="H28" s="152">
        <f t="shared" si="1"/>
        <v>0</v>
      </c>
      <c r="I28" s="158" t="e">
        <f t="shared" si="2"/>
        <v>#DIV/0!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s="89" customFormat="1" ht="12.75" customHeight="1" outlineLevel="1" x14ac:dyDescent="0.2">
      <c r="A29" s="149" t="s">
        <v>37</v>
      </c>
      <c r="B29" s="159" t="s">
        <v>1341</v>
      </c>
      <c r="C29" s="150" t="s">
        <v>1475</v>
      </c>
      <c r="D29" s="151" t="s">
        <v>1410</v>
      </c>
      <c r="E29" s="152" t="s">
        <v>1382</v>
      </c>
      <c r="F29" s="518">
        <v>1</v>
      </c>
      <c r="G29" s="639"/>
      <c r="H29" s="152">
        <f t="shared" si="1"/>
        <v>0</v>
      </c>
      <c r="I29" s="158" t="e">
        <f t="shared" si="2"/>
        <v>#DIV/0!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s="89" customFormat="1" ht="12.75" customHeight="1" outlineLevel="1" x14ac:dyDescent="0.2">
      <c r="A30" s="149" t="s">
        <v>40</v>
      </c>
      <c r="B30" s="159" t="s">
        <v>1343</v>
      </c>
      <c r="C30" s="150" t="s">
        <v>1475</v>
      </c>
      <c r="D30" s="151" t="s">
        <v>1411</v>
      </c>
      <c r="E30" s="152" t="s">
        <v>75</v>
      </c>
      <c r="F30" s="518">
        <v>60</v>
      </c>
      <c r="G30" s="639"/>
      <c r="H30" s="152">
        <f t="shared" si="1"/>
        <v>0</v>
      </c>
      <c r="I30" s="158" t="e">
        <f t="shared" si="2"/>
        <v>#DIV/0!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s="89" customFormat="1" ht="12.75" outlineLevel="1" x14ac:dyDescent="0.2">
      <c r="A31" s="149" t="s">
        <v>42</v>
      </c>
      <c r="B31" s="159" t="s">
        <v>35</v>
      </c>
      <c r="C31" s="150" t="s">
        <v>1475</v>
      </c>
      <c r="D31" s="160" t="s">
        <v>36</v>
      </c>
      <c r="E31" s="161" t="s">
        <v>28</v>
      </c>
      <c r="F31" s="518">
        <v>15</v>
      </c>
      <c r="G31" s="639"/>
      <c r="H31" s="152">
        <f t="shared" si="1"/>
        <v>0</v>
      </c>
      <c r="I31" s="158" t="e">
        <f t="shared" si="2"/>
        <v>#DIV/0!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1:23" s="89" customFormat="1" ht="12.75" customHeight="1" outlineLevel="1" x14ac:dyDescent="0.2">
      <c r="A32" s="149" t="s">
        <v>43</v>
      </c>
      <c r="B32" s="159" t="s">
        <v>38</v>
      </c>
      <c r="C32" s="150" t="s">
        <v>1475</v>
      </c>
      <c r="D32" s="160" t="s">
        <v>39</v>
      </c>
      <c r="E32" s="161" t="s">
        <v>28</v>
      </c>
      <c r="F32" s="518">
        <v>11</v>
      </c>
      <c r="G32" s="639"/>
      <c r="H32" s="152">
        <f t="shared" si="1"/>
        <v>0</v>
      </c>
      <c r="I32" s="158" t="e">
        <f t="shared" si="2"/>
        <v>#DIV/0!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s="89" customFormat="1" ht="12.75" customHeight="1" outlineLevel="1" x14ac:dyDescent="0.2">
      <c r="A33" s="149" t="s">
        <v>44</v>
      </c>
      <c r="B33" s="159" t="s">
        <v>38</v>
      </c>
      <c r="C33" s="150" t="s">
        <v>1475</v>
      </c>
      <c r="D33" s="160" t="s">
        <v>41</v>
      </c>
      <c r="E33" s="161" t="s">
        <v>28</v>
      </c>
      <c r="F33" s="518">
        <v>3</v>
      </c>
      <c r="G33" s="639"/>
      <c r="H33" s="152">
        <f t="shared" si="1"/>
        <v>0</v>
      </c>
      <c r="I33" s="158" t="e">
        <f t="shared" si="2"/>
        <v>#DIV/0!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s="89" customFormat="1" ht="12.75" customHeight="1" outlineLevel="1" x14ac:dyDescent="0.2">
      <c r="A34" s="149" t="s">
        <v>46</v>
      </c>
      <c r="B34" s="159" t="s">
        <v>30</v>
      </c>
      <c r="C34" s="150" t="s">
        <v>1475</v>
      </c>
      <c r="D34" s="162" t="s">
        <v>45</v>
      </c>
      <c r="E34" s="152" t="s">
        <v>28</v>
      </c>
      <c r="F34" s="518">
        <v>6</v>
      </c>
      <c r="G34" s="639"/>
      <c r="H34" s="152">
        <f t="shared" si="1"/>
        <v>0</v>
      </c>
      <c r="I34" s="158" t="e">
        <f t="shared" si="2"/>
        <v>#DIV/0!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s="89" customFormat="1" ht="12.75" customHeight="1" outlineLevel="1" x14ac:dyDescent="0.2">
      <c r="A35" s="149" t="s">
        <v>1483</v>
      </c>
      <c r="B35" s="159" t="s">
        <v>35</v>
      </c>
      <c r="C35" s="150" t="s">
        <v>1475</v>
      </c>
      <c r="D35" s="151" t="s">
        <v>47</v>
      </c>
      <c r="E35" s="152" t="s">
        <v>28</v>
      </c>
      <c r="F35" s="518">
        <v>2</v>
      </c>
      <c r="G35" s="639"/>
      <c r="H35" s="152">
        <f t="shared" si="1"/>
        <v>0</v>
      </c>
      <c r="I35" s="158" t="e">
        <f t="shared" si="2"/>
        <v>#DIV/0!</v>
      </c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1:23" s="89" customFormat="1" ht="12.75" customHeight="1" outlineLevel="1" x14ac:dyDescent="0.2">
      <c r="A36" s="149" t="s">
        <v>1484</v>
      </c>
      <c r="B36" s="159" t="s">
        <v>35</v>
      </c>
      <c r="C36" s="150" t="s">
        <v>1475</v>
      </c>
      <c r="D36" s="162" t="s">
        <v>48</v>
      </c>
      <c r="E36" s="152" t="s">
        <v>28</v>
      </c>
      <c r="F36" s="518">
        <v>1</v>
      </c>
      <c r="G36" s="639"/>
      <c r="H36" s="152">
        <f t="shared" si="1"/>
        <v>0</v>
      </c>
      <c r="I36" s="158" t="e">
        <f t="shared" si="2"/>
        <v>#DIV/0!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</row>
    <row r="37" spans="1:23" s="89" customFormat="1" ht="12.75" customHeight="1" outlineLevel="1" x14ac:dyDescent="0.2">
      <c r="A37" s="149" t="s">
        <v>50</v>
      </c>
      <c r="B37" s="163" t="s">
        <v>26</v>
      </c>
      <c r="C37" s="150" t="s">
        <v>1475</v>
      </c>
      <c r="D37" s="151" t="s">
        <v>49</v>
      </c>
      <c r="E37" s="152" t="s">
        <v>28</v>
      </c>
      <c r="F37" s="518">
        <v>3</v>
      </c>
      <c r="G37" s="639"/>
      <c r="H37" s="152">
        <f t="shared" si="1"/>
        <v>0</v>
      </c>
      <c r="I37" s="158" t="e">
        <f t="shared" si="2"/>
        <v>#DIV/0!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</row>
    <row r="38" spans="1:23" ht="12.75" customHeight="1" outlineLevel="1" x14ac:dyDescent="0.2">
      <c r="A38" s="557" t="s">
        <v>51</v>
      </c>
      <c r="B38" s="558"/>
      <c r="C38" s="154"/>
      <c r="D38" s="164" t="s">
        <v>52</v>
      </c>
      <c r="E38" s="567">
        <f>SUM(H39:H46)</f>
        <v>0</v>
      </c>
      <c r="F38" s="568"/>
      <c r="G38" s="568"/>
      <c r="H38" s="558"/>
      <c r="I38" s="156" t="e">
        <f>E38/$G$534</f>
        <v>#DIV/0!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</row>
    <row r="39" spans="1:23" ht="12.75" customHeight="1" outlineLevel="1" x14ac:dyDescent="0.2">
      <c r="A39" s="165" t="s">
        <v>53</v>
      </c>
      <c r="B39" s="166" t="s">
        <v>54</v>
      </c>
      <c r="C39" s="150" t="s">
        <v>1476</v>
      </c>
      <c r="D39" s="167" t="s">
        <v>55</v>
      </c>
      <c r="E39" s="168" t="s">
        <v>56</v>
      </c>
      <c r="F39" s="519">
        <v>200</v>
      </c>
      <c r="G39" s="639"/>
      <c r="H39" s="152">
        <f t="shared" ref="H39:H46" si="3">ROUND(G39*F39,2)</f>
        <v>0</v>
      </c>
      <c r="I39" s="169" t="e">
        <f t="shared" ref="I39:I46" si="4">H39/$G$534</f>
        <v>#DIV/0!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</row>
    <row r="40" spans="1:23" ht="12.75" customHeight="1" outlineLevel="1" x14ac:dyDescent="0.2">
      <c r="A40" s="165" t="s">
        <v>57</v>
      </c>
      <c r="B40" s="170" t="s">
        <v>58</v>
      </c>
      <c r="C40" s="150" t="s">
        <v>1476</v>
      </c>
      <c r="D40" s="167" t="s">
        <v>59</v>
      </c>
      <c r="E40" s="168" t="s">
        <v>56</v>
      </c>
      <c r="F40" s="520">
        <v>24</v>
      </c>
      <c r="G40" s="639"/>
      <c r="H40" s="152">
        <f t="shared" si="3"/>
        <v>0</v>
      </c>
      <c r="I40" s="171" t="e">
        <f t="shared" si="4"/>
        <v>#DIV/0!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1:23" ht="12.75" customHeight="1" outlineLevel="1" x14ac:dyDescent="0.2">
      <c r="A41" s="165" t="s">
        <v>60</v>
      </c>
      <c r="B41" s="170" t="s">
        <v>61</v>
      </c>
      <c r="C41" s="150" t="s">
        <v>1476</v>
      </c>
      <c r="D41" s="167" t="s">
        <v>1422</v>
      </c>
      <c r="E41" s="168" t="s">
        <v>56</v>
      </c>
      <c r="F41" s="520">
        <v>43.2</v>
      </c>
      <c r="G41" s="639"/>
      <c r="H41" s="152">
        <f t="shared" si="3"/>
        <v>0</v>
      </c>
      <c r="I41" s="171" t="e">
        <f t="shared" si="4"/>
        <v>#DIV/0!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</row>
    <row r="42" spans="1:23" ht="25.5" customHeight="1" outlineLevel="1" x14ac:dyDescent="0.2">
      <c r="A42" s="165" t="s">
        <v>62</v>
      </c>
      <c r="B42" s="170" t="s">
        <v>16</v>
      </c>
      <c r="C42" s="150" t="s">
        <v>17</v>
      </c>
      <c r="D42" s="167" t="s">
        <v>64</v>
      </c>
      <c r="E42" s="168" t="s">
        <v>65</v>
      </c>
      <c r="F42" s="520">
        <v>1</v>
      </c>
      <c r="G42" s="152">
        <f>Composições!G13</f>
        <v>0</v>
      </c>
      <c r="H42" s="152">
        <f t="shared" si="3"/>
        <v>0</v>
      </c>
      <c r="I42" s="171" t="e">
        <f t="shared" si="4"/>
        <v>#DIV/0!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</row>
    <row r="43" spans="1:23" ht="27" customHeight="1" outlineLevel="1" x14ac:dyDescent="0.2">
      <c r="A43" s="165" t="s">
        <v>66</v>
      </c>
      <c r="B43" s="170" t="s">
        <v>63</v>
      </c>
      <c r="C43" s="150" t="s">
        <v>17</v>
      </c>
      <c r="D43" s="167" t="s">
        <v>68</v>
      </c>
      <c r="E43" s="168" t="s">
        <v>65</v>
      </c>
      <c r="F43" s="520">
        <v>1</v>
      </c>
      <c r="G43" s="152">
        <f>Composições!G33</f>
        <v>0</v>
      </c>
      <c r="H43" s="152">
        <f t="shared" si="3"/>
        <v>0</v>
      </c>
      <c r="I43" s="171" t="e">
        <f t="shared" si="4"/>
        <v>#DIV/0!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</row>
    <row r="44" spans="1:23" ht="38.25" outlineLevel="1" x14ac:dyDescent="0.2">
      <c r="A44" s="165" t="s">
        <v>69</v>
      </c>
      <c r="B44" s="170" t="s">
        <v>70</v>
      </c>
      <c r="C44" s="150" t="s">
        <v>1476</v>
      </c>
      <c r="D44" s="172" t="s">
        <v>71</v>
      </c>
      <c r="E44" s="168" t="s">
        <v>56</v>
      </c>
      <c r="F44" s="520">
        <v>42</v>
      </c>
      <c r="G44" s="639"/>
      <c r="H44" s="152">
        <f t="shared" si="3"/>
        <v>0</v>
      </c>
      <c r="I44" s="171" t="e">
        <f t="shared" si="4"/>
        <v>#DIV/0!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</row>
    <row r="45" spans="1:23" ht="12.75" outlineLevel="1" x14ac:dyDescent="0.2">
      <c r="A45" s="165" t="s">
        <v>72</v>
      </c>
      <c r="B45" s="170" t="s">
        <v>73</v>
      </c>
      <c r="C45" s="150" t="s">
        <v>1476</v>
      </c>
      <c r="D45" s="174" t="s">
        <v>74</v>
      </c>
      <c r="E45" s="175" t="s">
        <v>75</v>
      </c>
      <c r="F45" s="520">
        <v>534</v>
      </c>
      <c r="G45" s="640"/>
      <c r="H45" s="152">
        <f t="shared" si="3"/>
        <v>0</v>
      </c>
      <c r="I45" s="177" t="e">
        <f t="shared" si="4"/>
        <v>#DIV/0!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</row>
    <row r="46" spans="1:23" ht="16.5" customHeight="1" outlineLevel="1" thickBot="1" x14ac:dyDescent="0.25">
      <c r="A46" s="165" t="s">
        <v>76</v>
      </c>
      <c r="B46" s="178" t="s">
        <v>77</v>
      </c>
      <c r="C46" s="150" t="s">
        <v>1476</v>
      </c>
      <c r="D46" s="179" t="s">
        <v>78</v>
      </c>
      <c r="E46" s="180" t="s">
        <v>75</v>
      </c>
      <c r="F46" s="521">
        <v>368.79</v>
      </c>
      <c r="G46" s="639"/>
      <c r="H46" s="152">
        <f t="shared" si="3"/>
        <v>0</v>
      </c>
      <c r="I46" s="181" t="e">
        <f t="shared" si="4"/>
        <v>#DIV/0!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8.75" customHeight="1" thickBot="1" x14ac:dyDescent="0.25">
      <c r="A47" s="553">
        <v>2</v>
      </c>
      <c r="B47" s="554"/>
      <c r="C47" s="182"/>
      <c r="D47" s="144" t="s">
        <v>79</v>
      </c>
      <c r="E47" s="563">
        <f>E48+E52</f>
        <v>0</v>
      </c>
      <c r="F47" s="564"/>
      <c r="G47" s="564"/>
      <c r="H47" s="554"/>
      <c r="I47" s="145" t="e">
        <f>E47/$G$534</f>
        <v>#DIV/0!</v>
      </c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 s="89" customFormat="1" ht="12.75" customHeight="1" outlineLevel="1" x14ac:dyDescent="0.2">
      <c r="A48" s="561" t="s">
        <v>80</v>
      </c>
      <c r="B48" s="572"/>
      <c r="C48" s="183"/>
      <c r="D48" s="184" t="s">
        <v>1412</v>
      </c>
      <c r="E48" s="571">
        <f>SUM(H49:H51)</f>
        <v>0</v>
      </c>
      <c r="F48" s="572"/>
      <c r="G48" s="572"/>
      <c r="H48" s="562"/>
      <c r="I48" s="185" t="e">
        <f>E48/$G$534</f>
        <v>#DIV/0!</v>
      </c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ht="12.75" customHeight="1" outlineLevel="1" x14ac:dyDescent="0.2">
      <c r="A49" s="186" t="s">
        <v>81</v>
      </c>
      <c r="B49" s="178" t="s">
        <v>82</v>
      </c>
      <c r="C49" s="187" t="s">
        <v>1476</v>
      </c>
      <c r="D49" s="188" t="s">
        <v>83</v>
      </c>
      <c r="E49" s="189" t="s">
        <v>84</v>
      </c>
      <c r="F49" s="522">
        <v>48340</v>
      </c>
      <c r="G49" s="639"/>
      <c r="H49" s="152">
        <f t="shared" ref="H49:H51" si="5">ROUND(G49*F49,2)</f>
        <v>0</v>
      </c>
      <c r="I49" s="190" t="e">
        <f>H49/$G$534</f>
        <v>#DIV/0!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</row>
    <row r="50" spans="1:23" ht="12.75" customHeight="1" outlineLevel="1" x14ac:dyDescent="0.2">
      <c r="A50" s="186" t="s">
        <v>85</v>
      </c>
      <c r="B50" s="178" t="s">
        <v>86</v>
      </c>
      <c r="C50" s="187" t="s">
        <v>1476</v>
      </c>
      <c r="D50" s="174" t="s">
        <v>87</v>
      </c>
      <c r="E50" s="175" t="s">
        <v>88</v>
      </c>
      <c r="F50" s="522">
        <f>F49*18</f>
        <v>870120</v>
      </c>
      <c r="G50" s="639"/>
      <c r="H50" s="152">
        <f t="shared" si="5"/>
        <v>0</v>
      </c>
      <c r="I50" s="171" t="e">
        <f>H50/$G$534</f>
        <v>#DIV/0!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</row>
    <row r="51" spans="1:23" ht="12.75" customHeight="1" outlineLevel="1" x14ac:dyDescent="0.2">
      <c r="A51" s="186" t="s">
        <v>1407</v>
      </c>
      <c r="B51" s="192" t="s">
        <v>89</v>
      </c>
      <c r="C51" s="150" t="s">
        <v>1475</v>
      </c>
      <c r="D51" s="193" t="s">
        <v>90</v>
      </c>
      <c r="E51" s="175" t="s">
        <v>84</v>
      </c>
      <c r="F51" s="522">
        <f>F49</f>
        <v>48340</v>
      </c>
      <c r="G51" s="639"/>
      <c r="H51" s="152">
        <f t="shared" si="5"/>
        <v>0</v>
      </c>
      <c r="I51" s="171" t="e">
        <f>H51/$G$534</f>
        <v>#DIV/0!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</row>
    <row r="52" spans="1:23" s="89" customFormat="1" ht="12.75" customHeight="1" outlineLevel="1" x14ac:dyDescent="0.2">
      <c r="A52" s="550" t="s">
        <v>91</v>
      </c>
      <c r="B52" s="551"/>
      <c r="C52" s="194"/>
      <c r="D52" s="195" t="s">
        <v>1413</v>
      </c>
      <c r="E52" s="569">
        <f>SUM(H53:H58)</f>
        <v>0</v>
      </c>
      <c r="F52" s="570"/>
      <c r="G52" s="570"/>
      <c r="H52" s="551"/>
      <c r="I52" s="196" t="e">
        <f>E52/$G$534</f>
        <v>#DIV/0!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89" customFormat="1" ht="12.75" customHeight="1" outlineLevel="1" x14ac:dyDescent="0.2">
      <c r="A53" s="149" t="s">
        <v>92</v>
      </c>
      <c r="B53" s="197" t="s">
        <v>93</v>
      </c>
      <c r="C53" s="198" t="s">
        <v>1476</v>
      </c>
      <c r="D53" s="151" t="s">
        <v>94</v>
      </c>
      <c r="E53" s="152" t="s">
        <v>84</v>
      </c>
      <c r="F53" s="523">
        <v>392</v>
      </c>
      <c r="G53" s="639"/>
      <c r="H53" s="152">
        <f t="shared" ref="H53:H58" si="6">ROUND(G53*F53,2)</f>
        <v>0</v>
      </c>
      <c r="I53" s="153" t="e">
        <f t="shared" ref="I53:I58" si="7">H53/$G$534</f>
        <v>#DIV/0!</v>
      </c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89" customFormat="1" ht="12.75" customHeight="1" outlineLevel="1" x14ac:dyDescent="0.2">
      <c r="A54" s="149" t="s">
        <v>95</v>
      </c>
      <c r="B54" s="199" t="s">
        <v>96</v>
      </c>
      <c r="C54" s="198" t="s">
        <v>1476</v>
      </c>
      <c r="D54" s="151" t="s">
        <v>97</v>
      </c>
      <c r="E54" s="152" t="s">
        <v>56</v>
      </c>
      <c r="F54" s="523">
        <v>306</v>
      </c>
      <c r="G54" s="639"/>
      <c r="H54" s="152">
        <f t="shared" si="6"/>
        <v>0</v>
      </c>
      <c r="I54" s="200" t="e">
        <f t="shared" si="7"/>
        <v>#DIV/0!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89" customFormat="1" ht="12.75" customHeight="1" outlineLevel="1" x14ac:dyDescent="0.2">
      <c r="A55" s="149" t="s">
        <v>98</v>
      </c>
      <c r="B55" s="199" t="s">
        <v>99</v>
      </c>
      <c r="C55" s="198" t="s">
        <v>1476</v>
      </c>
      <c r="D55" s="151" t="s">
        <v>100</v>
      </c>
      <c r="E55" s="152" t="s">
        <v>56</v>
      </c>
      <c r="F55" s="523">
        <v>306</v>
      </c>
      <c r="G55" s="639"/>
      <c r="H55" s="152">
        <f t="shared" si="6"/>
        <v>0</v>
      </c>
      <c r="I55" s="200" t="e">
        <f t="shared" si="7"/>
        <v>#DIV/0!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89" customFormat="1" ht="12.75" customHeight="1" outlineLevel="1" x14ac:dyDescent="0.2">
      <c r="A56" s="149" t="s">
        <v>101</v>
      </c>
      <c r="B56" s="199" t="s">
        <v>102</v>
      </c>
      <c r="C56" s="198" t="s">
        <v>1476</v>
      </c>
      <c r="D56" s="151" t="s">
        <v>103</v>
      </c>
      <c r="E56" s="152" t="s">
        <v>84</v>
      </c>
      <c r="F56" s="523">
        <v>223</v>
      </c>
      <c r="G56" s="639"/>
      <c r="H56" s="152">
        <f t="shared" si="6"/>
        <v>0</v>
      </c>
      <c r="I56" s="200" t="e">
        <f t="shared" si="7"/>
        <v>#DIV/0!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89" customFormat="1" ht="12.75" customHeight="1" outlineLevel="1" x14ac:dyDescent="0.2">
      <c r="A57" s="149" t="s">
        <v>104</v>
      </c>
      <c r="B57" s="163" t="s">
        <v>105</v>
      </c>
      <c r="C57" s="198" t="s">
        <v>1476</v>
      </c>
      <c r="D57" s="151" t="s">
        <v>106</v>
      </c>
      <c r="E57" s="176" t="s">
        <v>88</v>
      </c>
      <c r="F57" s="523">
        <v>2200</v>
      </c>
      <c r="G57" s="639"/>
      <c r="H57" s="152">
        <f t="shared" si="6"/>
        <v>0</v>
      </c>
      <c r="I57" s="158" t="e">
        <f t="shared" si="7"/>
        <v>#DIV/0!</v>
      </c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89" customFormat="1" ht="12.75" customHeight="1" outlineLevel="1" thickBot="1" x14ac:dyDescent="0.25">
      <c r="A58" s="149" t="s">
        <v>107</v>
      </c>
      <c r="B58" s="159" t="s">
        <v>89</v>
      </c>
      <c r="C58" s="150" t="s">
        <v>1475</v>
      </c>
      <c r="D58" s="151" t="s">
        <v>90</v>
      </c>
      <c r="E58" s="201" t="s">
        <v>84</v>
      </c>
      <c r="F58" s="523">
        <v>1365.86</v>
      </c>
      <c r="G58" s="639"/>
      <c r="H58" s="152">
        <f t="shared" si="6"/>
        <v>0</v>
      </c>
      <c r="I58" s="202" t="e">
        <f t="shared" si="7"/>
        <v>#DIV/0!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ht="15.75" customHeight="1" thickBot="1" x14ac:dyDescent="0.25">
      <c r="A59" s="553">
        <v>3</v>
      </c>
      <c r="B59" s="554"/>
      <c r="C59" s="182"/>
      <c r="D59" s="144" t="s">
        <v>1414</v>
      </c>
      <c r="E59" s="563">
        <f>E60+E68+E78+E83</f>
        <v>0</v>
      </c>
      <c r="F59" s="564"/>
      <c r="G59" s="564"/>
      <c r="H59" s="554"/>
      <c r="I59" s="145" t="e">
        <f>E59/$G$534</f>
        <v>#DIV/0!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1:23" ht="12.75" customHeight="1" outlineLevel="1" x14ac:dyDescent="0.2">
      <c r="A60" s="555" t="s">
        <v>108</v>
      </c>
      <c r="B60" s="556"/>
      <c r="C60" s="146"/>
      <c r="D60" s="147" t="s">
        <v>109</v>
      </c>
      <c r="E60" s="565">
        <f>SUM(H61:H67)</f>
        <v>0</v>
      </c>
      <c r="F60" s="566"/>
      <c r="G60" s="566"/>
      <c r="H60" s="556"/>
      <c r="I60" s="148" t="e">
        <f>E60/$G$534</f>
        <v>#DIV/0!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2.75" customHeight="1" outlineLevel="1" x14ac:dyDescent="0.2">
      <c r="A61" s="149" t="s">
        <v>110</v>
      </c>
      <c r="B61" s="197" t="s">
        <v>111</v>
      </c>
      <c r="C61" s="198" t="s">
        <v>1476</v>
      </c>
      <c r="D61" s="151" t="s">
        <v>112</v>
      </c>
      <c r="E61" s="152" t="s">
        <v>56</v>
      </c>
      <c r="F61" s="523">
        <v>391.7</v>
      </c>
      <c r="G61" s="639"/>
      <c r="H61" s="152">
        <f t="shared" ref="H61:H67" si="8">ROUND(G61*F61,2)</f>
        <v>0</v>
      </c>
      <c r="I61" s="153" t="e">
        <f t="shared" ref="I61:I67" si="9">H61/$G$534</f>
        <v>#DIV/0!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2.75" customHeight="1" outlineLevel="1" x14ac:dyDescent="0.2">
      <c r="A62" s="149" t="s">
        <v>113</v>
      </c>
      <c r="B62" s="203" t="s">
        <v>114</v>
      </c>
      <c r="C62" s="198" t="s">
        <v>1476</v>
      </c>
      <c r="D62" s="151" t="s">
        <v>115</v>
      </c>
      <c r="E62" s="152" t="s">
        <v>56</v>
      </c>
      <c r="F62" s="523">
        <v>346.25</v>
      </c>
      <c r="G62" s="639"/>
      <c r="H62" s="152">
        <f t="shared" si="8"/>
        <v>0</v>
      </c>
      <c r="I62" s="158" t="e">
        <f t="shared" si="9"/>
        <v>#DIV/0!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1:23" ht="12.75" customHeight="1" outlineLevel="1" x14ac:dyDescent="0.2">
      <c r="A63" s="149" t="s">
        <v>116</v>
      </c>
      <c r="B63" s="203" t="s">
        <v>117</v>
      </c>
      <c r="C63" s="198" t="s">
        <v>1476</v>
      </c>
      <c r="D63" s="151" t="s">
        <v>118</v>
      </c>
      <c r="E63" s="152" t="s">
        <v>119</v>
      </c>
      <c r="F63" s="523">
        <v>13740.4</v>
      </c>
      <c r="G63" s="639"/>
      <c r="H63" s="152">
        <f t="shared" si="8"/>
        <v>0</v>
      </c>
      <c r="I63" s="158" t="e">
        <f t="shared" si="9"/>
        <v>#DIV/0!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1:23" ht="12.75" customHeight="1" outlineLevel="1" x14ac:dyDescent="0.2">
      <c r="A64" s="149" t="s">
        <v>120</v>
      </c>
      <c r="B64" s="203" t="s">
        <v>121</v>
      </c>
      <c r="C64" s="198" t="s">
        <v>1476</v>
      </c>
      <c r="D64" s="151" t="s">
        <v>122</v>
      </c>
      <c r="E64" s="152" t="s">
        <v>84</v>
      </c>
      <c r="F64" s="523">
        <v>109.19</v>
      </c>
      <c r="G64" s="639"/>
      <c r="H64" s="152">
        <f t="shared" si="8"/>
        <v>0</v>
      </c>
      <c r="I64" s="158" t="e">
        <f t="shared" si="9"/>
        <v>#DIV/0!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1:23" ht="12.75" customHeight="1" outlineLevel="1" x14ac:dyDescent="0.2">
      <c r="A65" s="149" t="s">
        <v>1415</v>
      </c>
      <c r="B65" s="203" t="s">
        <v>127</v>
      </c>
      <c r="C65" s="198" t="s">
        <v>1476</v>
      </c>
      <c r="D65" s="151" t="s">
        <v>103</v>
      </c>
      <c r="E65" s="152" t="s">
        <v>84</v>
      </c>
      <c r="F65" s="523">
        <v>615.30999999999995</v>
      </c>
      <c r="G65" s="639"/>
      <c r="H65" s="152">
        <f t="shared" si="8"/>
        <v>0</v>
      </c>
      <c r="I65" s="158" t="e">
        <f t="shared" si="9"/>
        <v>#DIV/0!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1:23" ht="12.75" customHeight="1" outlineLevel="1" x14ac:dyDescent="0.2">
      <c r="A66" s="149" t="s">
        <v>123</v>
      </c>
      <c r="B66" s="203" t="s">
        <v>128</v>
      </c>
      <c r="C66" s="198" t="s">
        <v>1476</v>
      </c>
      <c r="D66" s="151" t="s">
        <v>129</v>
      </c>
      <c r="E66" s="152" t="s">
        <v>28</v>
      </c>
      <c r="F66" s="523">
        <v>4</v>
      </c>
      <c r="G66" s="639"/>
      <c r="H66" s="152">
        <f t="shared" si="8"/>
        <v>0</v>
      </c>
      <c r="I66" s="158" t="e">
        <f t="shared" si="9"/>
        <v>#DIV/0!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1:23" ht="12.75" customHeight="1" outlineLevel="1" x14ac:dyDescent="0.2">
      <c r="A67" s="149" t="s">
        <v>124</v>
      </c>
      <c r="B67" s="203" t="s">
        <v>130</v>
      </c>
      <c r="C67" s="198" t="s">
        <v>1476</v>
      </c>
      <c r="D67" s="151" t="s">
        <v>131</v>
      </c>
      <c r="E67" s="152" t="s">
        <v>56</v>
      </c>
      <c r="F67" s="523">
        <v>442.75</v>
      </c>
      <c r="G67" s="639"/>
      <c r="H67" s="152">
        <f t="shared" si="8"/>
        <v>0</v>
      </c>
      <c r="I67" s="158" t="e">
        <f t="shared" si="9"/>
        <v>#DIV/0!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1:23" ht="12.75" customHeight="1" outlineLevel="1" x14ac:dyDescent="0.2">
      <c r="A68" s="550" t="s">
        <v>132</v>
      </c>
      <c r="B68" s="551"/>
      <c r="C68" s="194"/>
      <c r="D68" s="195" t="s">
        <v>133</v>
      </c>
      <c r="E68" s="569">
        <f>SUM(H69:H77)</f>
        <v>0</v>
      </c>
      <c r="F68" s="570"/>
      <c r="G68" s="570"/>
      <c r="H68" s="551"/>
      <c r="I68" s="196" t="e">
        <f>E68/$G$534</f>
        <v>#DIV/0!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1:23" ht="12.75" customHeight="1" outlineLevel="1" x14ac:dyDescent="0.2">
      <c r="A69" s="149" t="s">
        <v>134</v>
      </c>
      <c r="B69" s="204" t="s">
        <v>135</v>
      </c>
      <c r="C69" s="198" t="s">
        <v>1476</v>
      </c>
      <c r="D69" s="151" t="s">
        <v>136</v>
      </c>
      <c r="E69" s="152" t="s">
        <v>75</v>
      </c>
      <c r="F69" s="523">
        <v>4913</v>
      </c>
      <c r="G69" s="639"/>
      <c r="H69" s="152">
        <f t="shared" ref="H69:H82" si="10">ROUND(G69*F69,2)</f>
        <v>0</v>
      </c>
      <c r="I69" s="153" t="e">
        <f t="shared" ref="I69:I77" si="11">H69/$G$534</f>
        <v>#DIV/0!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1:23" ht="12.75" customHeight="1" outlineLevel="1" x14ac:dyDescent="0.2">
      <c r="A70" s="149" t="s">
        <v>1485</v>
      </c>
      <c r="B70" s="203" t="s">
        <v>138</v>
      </c>
      <c r="C70" s="198" t="s">
        <v>1476</v>
      </c>
      <c r="D70" s="151" t="s">
        <v>139</v>
      </c>
      <c r="E70" s="152" t="s">
        <v>28</v>
      </c>
      <c r="F70" s="523">
        <v>1</v>
      </c>
      <c r="G70" s="639"/>
      <c r="H70" s="152">
        <f t="shared" si="10"/>
        <v>0</v>
      </c>
      <c r="I70" s="158" t="e">
        <f t="shared" si="11"/>
        <v>#DIV/0!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1:23" ht="12.75" customHeight="1" outlineLevel="1" x14ac:dyDescent="0.2">
      <c r="A71" s="149" t="s">
        <v>1486</v>
      </c>
      <c r="B71" s="203" t="s">
        <v>117</v>
      </c>
      <c r="C71" s="198" t="s">
        <v>1476</v>
      </c>
      <c r="D71" s="151" t="s">
        <v>1416</v>
      </c>
      <c r="E71" s="152" t="s">
        <v>119</v>
      </c>
      <c r="F71" s="523">
        <v>19620</v>
      </c>
      <c r="G71" s="639"/>
      <c r="H71" s="152">
        <f t="shared" si="10"/>
        <v>0</v>
      </c>
      <c r="I71" s="158" t="e">
        <f t="shared" si="11"/>
        <v>#DIV/0!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1:23" ht="12.75" customHeight="1" outlineLevel="1" x14ac:dyDescent="0.2">
      <c r="A72" s="149" t="s">
        <v>137</v>
      </c>
      <c r="B72" s="203" t="s">
        <v>142</v>
      </c>
      <c r="C72" s="198" t="s">
        <v>1476</v>
      </c>
      <c r="D72" s="151" t="s">
        <v>1409</v>
      </c>
      <c r="E72" s="152" t="s">
        <v>84</v>
      </c>
      <c r="F72" s="523">
        <v>654</v>
      </c>
      <c r="G72" s="639"/>
      <c r="H72" s="152">
        <f t="shared" si="10"/>
        <v>0</v>
      </c>
      <c r="I72" s="158" t="e">
        <f t="shared" si="11"/>
        <v>#DIV/0!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1:23" ht="12.75" customHeight="1" outlineLevel="1" x14ac:dyDescent="0.2">
      <c r="A73" s="149" t="s">
        <v>140</v>
      </c>
      <c r="B73" s="203" t="s">
        <v>86</v>
      </c>
      <c r="C73" s="198" t="s">
        <v>1476</v>
      </c>
      <c r="D73" s="151" t="s">
        <v>87</v>
      </c>
      <c r="E73" s="152" t="s">
        <v>88</v>
      </c>
      <c r="F73" s="523">
        <v>16269.93</v>
      </c>
      <c r="G73" s="639"/>
      <c r="H73" s="152">
        <f t="shared" si="10"/>
        <v>0</v>
      </c>
      <c r="I73" s="158" t="e">
        <f t="shared" si="11"/>
        <v>#DIV/0!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1:23" ht="12.75" customHeight="1" outlineLevel="1" x14ac:dyDescent="0.2">
      <c r="A74" s="149" t="s">
        <v>141</v>
      </c>
      <c r="B74" s="203" t="s">
        <v>89</v>
      </c>
      <c r="C74" s="150" t="s">
        <v>1475</v>
      </c>
      <c r="D74" s="151" t="s">
        <v>90</v>
      </c>
      <c r="E74" s="152" t="s">
        <v>84</v>
      </c>
      <c r="F74" s="523">
        <v>617.07000000000005</v>
      </c>
      <c r="G74" s="639"/>
      <c r="H74" s="152">
        <f t="shared" si="10"/>
        <v>0</v>
      </c>
      <c r="I74" s="158" t="e">
        <f t="shared" si="11"/>
        <v>#DIV/0!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1:23" ht="14.25" outlineLevel="1" x14ac:dyDescent="0.2">
      <c r="A75" s="149" t="s">
        <v>143</v>
      </c>
      <c r="B75" s="203" t="s">
        <v>1384</v>
      </c>
      <c r="C75" s="150" t="s">
        <v>1477</v>
      </c>
      <c r="D75" s="151" t="s">
        <v>1460</v>
      </c>
      <c r="E75" s="152" t="s">
        <v>88</v>
      </c>
      <c r="F75" s="523">
        <v>1365.86</v>
      </c>
      <c r="G75" s="639"/>
      <c r="H75" s="152">
        <f t="shared" si="10"/>
        <v>0</v>
      </c>
      <c r="I75" s="158" t="e">
        <f t="shared" si="11"/>
        <v>#DIV/0!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</row>
    <row r="76" spans="1:23" s="91" customFormat="1" ht="39.75" customHeight="1" outlineLevel="1" x14ac:dyDescent="0.2">
      <c r="A76" s="149" t="s">
        <v>144</v>
      </c>
      <c r="B76" s="205" t="s">
        <v>1358</v>
      </c>
      <c r="C76" s="150" t="s">
        <v>1474</v>
      </c>
      <c r="D76" s="151" t="s">
        <v>146</v>
      </c>
      <c r="E76" s="152" t="s">
        <v>147</v>
      </c>
      <c r="F76" s="523">
        <v>190</v>
      </c>
      <c r="G76" s="639"/>
      <c r="H76" s="152">
        <f t="shared" si="10"/>
        <v>0</v>
      </c>
      <c r="I76" s="158" t="e">
        <f t="shared" si="11"/>
        <v>#DIV/0!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1:23" ht="12.75" customHeight="1" outlineLevel="1" x14ac:dyDescent="0.2">
      <c r="A77" s="149" t="s">
        <v>145</v>
      </c>
      <c r="B77" s="157" t="s">
        <v>1359</v>
      </c>
      <c r="C77" s="150" t="s">
        <v>1474</v>
      </c>
      <c r="D77" s="151" t="s">
        <v>148</v>
      </c>
      <c r="E77" s="152" t="s">
        <v>28</v>
      </c>
      <c r="F77" s="523">
        <v>289</v>
      </c>
      <c r="G77" s="639"/>
      <c r="H77" s="152">
        <f t="shared" si="10"/>
        <v>0</v>
      </c>
      <c r="I77" s="158" t="e">
        <f t="shared" si="11"/>
        <v>#DIV/0!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1:23" ht="12.75" customHeight="1" outlineLevel="1" x14ac:dyDescent="0.2">
      <c r="A78" s="557" t="s">
        <v>149</v>
      </c>
      <c r="B78" s="558"/>
      <c r="C78" s="154"/>
      <c r="D78" s="195" t="s">
        <v>1389</v>
      </c>
      <c r="E78" s="567">
        <f>SUM(H79:H82)</f>
        <v>0</v>
      </c>
      <c r="F78" s="568"/>
      <c r="G78" s="568"/>
      <c r="H78" s="558"/>
      <c r="I78" s="156" t="e">
        <f>E78/$G$534</f>
        <v>#DIV/0!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  <row r="79" spans="1:23" ht="12.75" customHeight="1" outlineLevel="1" x14ac:dyDescent="0.2">
      <c r="A79" s="165" t="s">
        <v>150</v>
      </c>
      <c r="B79" s="206" t="s">
        <v>114</v>
      </c>
      <c r="C79" s="198" t="s">
        <v>1476</v>
      </c>
      <c r="D79" s="167" t="s">
        <v>115</v>
      </c>
      <c r="E79" s="152" t="s">
        <v>56</v>
      </c>
      <c r="F79" s="523">
        <v>1893.95</v>
      </c>
      <c r="G79" s="639"/>
      <c r="H79" s="152">
        <f t="shared" si="10"/>
        <v>0</v>
      </c>
      <c r="I79" s="169" t="e">
        <f>H79/$G$534</f>
        <v>#DIV/0!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</row>
    <row r="80" spans="1:23" ht="12.75" customHeight="1" outlineLevel="1" x14ac:dyDescent="0.2">
      <c r="A80" s="165" t="s">
        <v>151</v>
      </c>
      <c r="B80" s="207" t="s">
        <v>117</v>
      </c>
      <c r="C80" s="198" t="s">
        <v>1476</v>
      </c>
      <c r="D80" s="167" t="s">
        <v>118</v>
      </c>
      <c r="E80" s="152" t="s">
        <v>119</v>
      </c>
      <c r="F80" s="523">
        <v>35327.599999999999</v>
      </c>
      <c r="G80" s="639"/>
      <c r="H80" s="152">
        <f t="shared" si="10"/>
        <v>0</v>
      </c>
      <c r="I80" s="171" t="e">
        <f>H80/$G$534</f>
        <v>#DIV/0!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</row>
    <row r="81" spans="1:23" ht="12.75" customHeight="1" outlineLevel="1" x14ac:dyDescent="0.2">
      <c r="A81" s="165" t="s">
        <v>152</v>
      </c>
      <c r="B81" s="207" t="s">
        <v>121</v>
      </c>
      <c r="C81" s="198" t="s">
        <v>1476</v>
      </c>
      <c r="D81" s="167" t="s">
        <v>122</v>
      </c>
      <c r="E81" s="152" t="s">
        <v>84</v>
      </c>
      <c r="F81" s="523">
        <v>504.8</v>
      </c>
      <c r="G81" s="639"/>
      <c r="H81" s="152">
        <f t="shared" si="10"/>
        <v>0</v>
      </c>
      <c r="I81" s="171" t="e">
        <f>H81/$G$534</f>
        <v>#DIV/0!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</row>
    <row r="82" spans="1:23" ht="12.75" customHeight="1" outlineLevel="1" x14ac:dyDescent="0.2">
      <c r="A82" s="165" t="s">
        <v>1408</v>
      </c>
      <c r="B82" s="208" t="s">
        <v>369</v>
      </c>
      <c r="C82" s="198" t="s">
        <v>1476</v>
      </c>
      <c r="D82" s="151" t="s">
        <v>1390</v>
      </c>
      <c r="E82" s="152" t="s">
        <v>56</v>
      </c>
      <c r="F82" s="523">
        <v>2691.6</v>
      </c>
      <c r="G82" s="639"/>
      <c r="H82" s="152">
        <f t="shared" si="10"/>
        <v>0</v>
      </c>
      <c r="I82" s="158" t="e">
        <f>H82/$G$534</f>
        <v>#DIV/0!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</row>
    <row r="83" spans="1:23" ht="12.75" customHeight="1" outlineLevel="1" x14ac:dyDescent="0.2">
      <c r="A83" s="557" t="s">
        <v>153</v>
      </c>
      <c r="B83" s="558"/>
      <c r="C83" s="154"/>
      <c r="D83" s="164" t="s">
        <v>154</v>
      </c>
      <c r="E83" s="569">
        <f>SUM(H84:H96)</f>
        <v>0</v>
      </c>
      <c r="F83" s="575"/>
      <c r="G83" s="575"/>
      <c r="H83" s="576"/>
      <c r="I83" s="156" t="e">
        <f>E83/$G$534</f>
        <v>#DIV/0!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</row>
    <row r="84" spans="1:23" ht="12.75" customHeight="1" outlineLevel="1" x14ac:dyDescent="0.2">
      <c r="A84" s="209" t="s">
        <v>155</v>
      </c>
      <c r="B84" s="206" t="s">
        <v>156</v>
      </c>
      <c r="C84" s="198" t="s">
        <v>1476</v>
      </c>
      <c r="D84" s="167" t="s">
        <v>157</v>
      </c>
      <c r="E84" s="152" t="s">
        <v>84</v>
      </c>
      <c r="F84" s="523">
        <v>554.05999999999995</v>
      </c>
      <c r="G84" s="639"/>
      <c r="H84" s="152">
        <f t="shared" ref="H84:H96" si="12">ROUND(G84*F84,2)</f>
        <v>0</v>
      </c>
      <c r="I84" s="169" t="e">
        <f t="shared" ref="I84:I96" si="13">H84/$G$534</f>
        <v>#DIV/0!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</row>
    <row r="85" spans="1:23" ht="12.75" customHeight="1" outlineLevel="1" x14ac:dyDescent="0.2">
      <c r="A85" s="209" t="s">
        <v>158</v>
      </c>
      <c r="B85" s="208" t="s">
        <v>1364</v>
      </c>
      <c r="C85" s="198" t="s">
        <v>1476</v>
      </c>
      <c r="D85" s="160" t="s">
        <v>1365</v>
      </c>
      <c r="E85" s="152" t="s">
        <v>56</v>
      </c>
      <c r="F85" s="523">
        <v>939.7</v>
      </c>
      <c r="G85" s="639"/>
      <c r="H85" s="152">
        <f t="shared" si="12"/>
        <v>0</v>
      </c>
      <c r="I85" s="171" t="e">
        <f t="shared" si="13"/>
        <v>#DIV/0!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</row>
    <row r="86" spans="1:23" ht="12.75" customHeight="1" outlineLevel="1" x14ac:dyDescent="0.2">
      <c r="A86" s="209" t="s">
        <v>161</v>
      </c>
      <c r="B86" s="207" t="s">
        <v>159</v>
      </c>
      <c r="C86" s="198" t="s">
        <v>1476</v>
      </c>
      <c r="D86" s="151" t="s">
        <v>160</v>
      </c>
      <c r="E86" s="152" t="s">
        <v>56</v>
      </c>
      <c r="F86" s="523">
        <v>314.39999999999998</v>
      </c>
      <c r="G86" s="639"/>
      <c r="H86" s="152">
        <f t="shared" si="12"/>
        <v>0</v>
      </c>
      <c r="I86" s="171" t="e">
        <f t="shared" si="13"/>
        <v>#DIV/0!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</row>
    <row r="87" spans="1:23" ht="12.75" customHeight="1" outlineLevel="1" x14ac:dyDescent="0.2">
      <c r="A87" s="209" t="s">
        <v>164</v>
      </c>
      <c r="B87" s="207" t="s">
        <v>162</v>
      </c>
      <c r="C87" s="198" t="s">
        <v>1476</v>
      </c>
      <c r="D87" s="151" t="s">
        <v>163</v>
      </c>
      <c r="E87" s="152" t="s">
        <v>56</v>
      </c>
      <c r="F87" s="523">
        <v>1704.91</v>
      </c>
      <c r="G87" s="639"/>
      <c r="H87" s="152">
        <f t="shared" si="12"/>
        <v>0</v>
      </c>
      <c r="I87" s="171" t="e">
        <f t="shared" si="13"/>
        <v>#DIV/0!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</row>
    <row r="88" spans="1:23" ht="12.75" customHeight="1" outlineLevel="1" x14ac:dyDescent="0.2">
      <c r="A88" s="209" t="s">
        <v>167</v>
      </c>
      <c r="B88" s="207" t="s">
        <v>165</v>
      </c>
      <c r="C88" s="198" t="s">
        <v>1476</v>
      </c>
      <c r="D88" s="151" t="s">
        <v>166</v>
      </c>
      <c r="E88" s="152" t="s">
        <v>56</v>
      </c>
      <c r="F88" s="523">
        <v>39.18</v>
      </c>
      <c r="G88" s="639"/>
      <c r="H88" s="152">
        <f t="shared" si="12"/>
        <v>0</v>
      </c>
      <c r="I88" s="171" t="e">
        <f t="shared" si="13"/>
        <v>#DIV/0!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</row>
    <row r="89" spans="1:23" ht="12.75" customHeight="1" outlineLevel="1" x14ac:dyDescent="0.2">
      <c r="A89" s="209" t="s">
        <v>170</v>
      </c>
      <c r="B89" s="207" t="s">
        <v>168</v>
      </c>
      <c r="C89" s="198" t="s">
        <v>1476</v>
      </c>
      <c r="D89" s="167" t="s">
        <v>169</v>
      </c>
      <c r="E89" s="152" t="s">
        <v>56</v>
      </c>
      <c r="F89" s="523">
        <v>595.13</v>
      </c>
      <c r="G89" s="639"/>
      <c r="H89" s="152">
        <f t="shared" si="12"/>
        <v>0</v>
      </c>
      <c r="I89" s="171" t="e">
        <f t="shared" si="13"/>
        <v>#DIV/0!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</row>
    <row r="90" spans="1:23" ht="12.75" customHeight="1" outlineLevel="1" x14ac:dyDescent="0.2">
      <c r="A90" s="209" t="s">
        <v>171</v>
      </c>
      <c r="B90" s="203" t="s">
        <v>67</v>
      </c>
      <c r="C90" s="198"/>
      <c r="D90" s="160" t="s">
        <v>1367</v>
      </c>
      <c r="E90" s="152" t="s">
        <v>56</v>
      </c>
      <c r="F90" s="523">
        <v>242.8</v>
      </c>
      <c r="G90" s="152">
        <f>Composições!G51</f>
        <v>0</v>
      </c>
      <c r="H90" s="152">
        <f t="shared" si="12"/>
        <v>0</v>
      </c>
      <c r="I90" s="158" t="e">
        <f t="shared" si="13"/>
        <v>#DIV/0!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</row>
    <row r="91" spans="1:23" ht="12.75" customHeight="1" outlineLevel="1" x14ac:dyDescent="0.2">
      <c r="A91" s="209" t="s">
        <v>174</v>
      </c>
      <c r="B91" s="203" t="s">
        <v>1366</v>
      </c>
      <c r="C91" s="198"/>
      <c r="D91" s="160" t="s">
        <v>1370</v>
      </c>
      <c r="E91" s="152" t="s">
        <v>56</v>
      </c>
      <c r="F91" s="523">
        <v>239.72</v>
      </c>
      <c r="G91" s="152">
        <f>Composições!G62</f>
        <v>0</v>
      </c>
      <c r="H91" s="152">
        <f t="shared" si="12"/>
        <v>0</v>
      </c>
      <c r="I91" s="158" t="e">
        <f t="shared" si="13"/>
        <v>#DIV/0!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</row>
    <row r="92" spans="1:23" ht="12.75" customHeight="1" outlineLevel="1" x14ac:dyDescent="0.2">
      <c r="A92" s="209" t="s">
        <v>176</v>
      </c>
      <c r="B92" s="203" t="s">
        <v>1368</v>
      </c>
      <c r="C92" s="198"/>
      <c r="D92" s="160" t="s">
        <v>1371</v>
      </c>
      <c r="E92" s="152" t="s">
        <v>56</v>
      </c>
      <c r="F92" s="523">
        <v>528.29</v>
      </c>
      <c r="G92" s="152">
        <f>Composições!G73</f>
        <v>0</v>
      </c>
      <c r="H92" s="152">
        <f t="shared" si="12"/>
        <v>0</v>
      </c>
      <c r="I92" s="158" t="e">
        <f t="shared" si="13"/>
        <v>#DIV/0!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</row>
    <row r="93" spans="1:23" ht="12.75" customHeight="1" outlineLevel="1" x14ac:dyDescent="0.2">
      <c r="A93" s="209" t="s">
        <v>177</v>
      </c>
      <c r="B93" s="210" t="s">
        <v>142</v>
      </c>
      <c r="C93" s="198" t="s">
        <v>1476</v>
      </c>
      <c r="D93" s="211" t="s">
        <v>1372</v>
      </c>
      <c r="E93" s="152" t="s">
        <v>84</v>
      </c>
      <c r="F93" s="523">
        <v>322.29000000000002</v>
      </c>
      <c r="G93" s="639"/>
      <c r="H93" s="152">
        <f t="shared" si="12"/>
        <v>0</v>
      </c>
      <c r="I93" s="171" t="e">
        <f t="shared" si="13"/>
        <v>#DIV/0!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</row>
    <row r="94" spans="1:23" ht="12.75" customHeight="1" outlineLevel="1" x14ac:dyDescent="0.2">
      <c r="A94" s="209" t="s">
        <v>178</v>
      </c>
      <c r="B94" s="207" t="s">
        <v>172</v>
      </c>
      <c r="C94" s="198" t="s">
        <v>1476</v>
      </c>
      <c r="D94" s="167" t="s">
        <v>173</v>
      </c>
      <c r="E94" s="152" t="s">
        <v>56</v>
      </c>
      <c r="F94" s="523">
        <v>4604.13</v>
      </c>
      <c r="G94" s="639"/>
      <c r="H94" s="152">
        <f t="shared" si="12"/>
        <v>0</v>
      </c>
      <c r="I94" s="171" t="e">
        <f t="shared" si="13"/>
        <v>#DIV/0!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</row>
    <row r="95" spans="1:23" ht="12.75" customHeight="1" outlineLevel="1" x14ac:dyDescent="0.2">
      <c r="A95" s="209" t="s">
        <v>1391</v>
      </c>
      <c r="B95" s="207" t="s">
        <v>175</v>
      </c>
      <c r="C95" s="198" t="s">
        <v>1476</v>
      </c>
      <c r="D95" s="167" t="s">
        <v>118</v>
      </c>
      <c r="E95" s="152" t="s">
        <v>119</v>
      </c>
      <c r="F95" s="523">
        <v>6940</v>
      </c>
      <c r="G95" s="639"/>
      <c r="H95" s="152">
        <f t="shared" si="12"/>
        <v>0</v>
      </c>
      <c r="I95" s="171" t="e">
        <f t="shared" si="13"/>
        <v>#DIV/0!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</row>
    <row r="96" spans="1:23" ht="12.75" customHeight="1" outlineLevel="1" thickBot="1" x14ac:dyDescent="0.25">
      <c r="A96" s="209" t="s">
        <v>1392</v>
      </c>
      <c r="B96" s="207" t="s">
        <v>179</v>
      </c>
      <c r="C96" s="198" t="s">
        <v>1476</v>
      </c>
      <c r="D96" s="167" t="s">
        <v>180</v>
      </c>
      <c r="E96" s="152" t="s">
        <v>75</v>
      </c>
      <c r="F96" s="523">
        <v>20</v>
      </c>
      <c r="G96" s="639"/>
      <c r="H96" s="152">
        <f t="shared" si="12"/>
        <v>0</v>
      </c>
      <c r="I96" s="171" t="e">
        <f t="shared" si="13"/>
        <v>#DIV/0!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</row>
    <row r="97" spans="1:23" ht="16.5" customHeight="1" thickBot="1" x14ac:dyDescent="0.25">
      <c r="A97" s="553">
        <v>4</v>
      </c>
      <c r="B97" s="554"/>
      <c r="C97" s="182"/>
      <c r="D97" s="144" t="s">
        <v>181</v>
      </c>
      <c r="E97" s="563">
        <f>E98+E105+E110</f>
        <v>0</v>
      </c>
      <c r="F97" s="564"/>
      <c r="G97" s="564"/>
      <c r="H97" s="554"/>
      <c r="I97" s="145" t="e">
        <f>E97/$G$534</f>
        <v>#DIV/0!</v>
      </c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</row>
    <row r="98" spans="1:23" ht="12.75" customHeight="1" outlineLevel="1" x14ac:dyDescent="0.2">
      <c r="A98" s="555" t="s">
        <v>182</v>
      </c>
      <c r="B98" s="556"/>
      <c r="C98" s="146"/>
      <c r="D98" s="147" t="s">
        <v>1393</v>
      </c>
      <c r="E98" s="565">
        <f>SUM(H99:H104)</f>
        <v>0</v>
      </c>
      <c r="F98" s="566"/>
      <c r="G98" s="566"/>
      <c r="H98" s="556"/>
      <c r="I98" s="148" t="e">
        <f>E98/$G$534</f>
        <v>#DIV/0!</v>
      </c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</row>
    <row r="99" spans="1:23" ht="12.75" customHeight="1" outlineLevel="1" x14ac:dyDescent="0.2">
      <c r="A99" s="212" t="s">
        <v>183</v>
      </c>
      <c r="B99" s="213" t="s">
        <v>1373</v>
      </c>
      <c r="C99" s="187" t="s">
        <v>1476</v>
      </c>
      <c r="D99" s="151" t="s">
        <v>1374</v>
      </c>
      <c r="E99" s="214" t="s">
        <v>56</v>
      </c>
      <c r="F99" s="524">
        <v>131.65</v>
      </c>
      <c r="G99" s="639"/>
      <c r="H99" s="152">
        <f t="shared" ref="H99:H104" si="14">ROUND(G99*F99,2)</f>
        <v>0</v>
      </c>
      <c r="I99" s="171" t="e">
        <f t="shared" ref="I99:I104" si="15">H99/$G$534</f>
        <v>#DIV/0!</v>
      </c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</row>
    <row r="100" spans="1:23" ht="12.75" customHeight="1" outlineLevel="1" x14ac:dyDescent="0.2">
      <c r="A100" s="212" t="s">
        <v>186</v>
      </c>
      <c r="B100" s="207" t="s">
        <v>184</v>
      </c>
      <c r="C100" s="187" t="s">
        <v>1476</v>
      </c>
      <c r="D100" s="151" t="s">
        <v>185</v>
      </c>
      <c r="E100" s="175" t="s">
        <v>56</v>
      </c>
      <c r="F100" s="522">
        <v>4859.6499999999996</v>
      </c>
      <c r="G100" s="639"/>
      <c r="H100" s="152">
        <f t="shared" si="14"/>
        <v>0</v>
      </c>
      <c r="I100" s="171" t="e">
        <f t="shared" si="15"/>
        <v>#DIV/0!</v>
      </c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</row>
    <row r="101" spans="1:23" ht="12.75" customHeight="1" outlineLevel="1" x14ac:dyDescent="0.2">
      <c r="A101" s="212" t="s">
        <v>189</v>
      </c>
      <c r="B101" s="206" t="s">
        <v>1376</v>
      </c>
      <c r="C101" s="187" t="s">
        <v>1476</v>
      </c>
      <c r="D101" s="151" t="s">
        <v>1375</v>
      </c>
      <c r="E101" s="168" t="s">
        <v>56</v>
      </c>
      <c r="F101" s="523">
        <v>14.85</v>
      </c>
      <c r="G101" s="639"/>
      <c r="H101" s="152">
        <f t="shared" si="14"/>
        <v>0</v>
      </c>
      <c r="I101" s="171" t="e">
        <f t="shared" si="15"/>
        <v>#DIV/0!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</row>
    <row r="102" spans="1:23" ht="12.75" customHeight="1" outlineLevel="1" x14ac:dyDescent="0.2">
      <c r="A102" s="212" t="s">
        <v>192</v>
      </c>
      <c r="B102" s="206" t="s">
        <v>187</v>
      </c>
      <c r="C102" s="187" t="s">
        <v>1476</v>
      </c>
      <c r="D102" s="151" t="s">
        <v>188</v>
      </c>
      <c r="E102" s="175" t="s">
        <v>75</v>
      </c>
      <c r="F102" s="522">
        <v>1557.5</v>
      </c>
      <c r="G102" s="639"/>
      <c r="H102" s="152">
        <f t="shared" si="14"/>
        <v>0</v>
      </c>
      <c r="I102" s="171" t="e">
        <f t="shared" si="15"/>
        <v>#DIV/0!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</row>
    <row r="103" spans="1:23" ht="12.75" customHeight="1" outlineLevel="1" x14ac:dyDescent="0.2">
      <c r="A103" s="212" t="s">
        <v>1397</v>
      </c>
      <c r="B103" s="206" t="s">
        <v>190</v>
      </c>
      <c r="C103" s="187" t="s">
        <v>1476</v>
      </c>
      <c r="D103" s="174" t="s">
        <v>191</v>
      </c>
      <c r="E103" s="175" t="s">
        <v>56</v>
      </c>
      <c r="F103" s="522">
        <v>267</v>
      </c>
      <c r="G103" s="639"/>
      <c r="H103" s="152">
        <f t="shared" si="14"/>
        <v>0</v>
      </c>
      <c r="I103" s="171" t="e">
        <f t="shared" si="15"/>
        <v>#DIV/0!</v>
      </c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</row>
    <row r="104" spans="1:23" ht="12.75" customHeight="1" outlineLevel="1" x14ac:dyDescent="0.2">
      <c r="A104" s="212" t="s">
        <v>1398</v>
      </c>
      <c r="B104" s="207" t="s">
        <v>193</v>
      </c>
      <c r="C104" s="187" t="s">
        <v>1476</v>
      </c>
      <c r="D104" s="174" t="s">
        <v>194</v>
      </c>
      <c r="E104" s="175" t="s">
        <v>56</v>
      </c>
      <c r="F104" s="522">
        <v>667</v>
      </c>
      <c r="G104" s="639"/>
      <c r="H104" s="152">
        <f t="shared" si="14"/>
        <v>0</v>
      </c>
      <c r="I104" s="171" t="e">
        <f t="shared" si="15"/>
        <v>#DIV/0!</v>
      </c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</row>
    <row r="105" spans="1:23" ht="12.75" customHeight="1" outlineLevel="1" x14ac:dyDescent="0.2">
      <c r="A105" s="557" t="s">
        <v>195</v>
      </c>
      <c r="B105" s="558"/>
      <c r="C105" s="154"/>
      <c r="D105" s="164" t="s">
        <v>196</v>
      </c>
      <c r="E105" s="567">
        <f>SUM(H106:H109)</f>
        <v>0</v>
      </c>
      <c r="F105" s="568"/>
      <c r="G105" s="568"/>
      <c r="H105" s="558"/>
      <c r="I105" s="156" t="e">
        <f>E105/$G$534</f>
        <v>#DIV/0!</v>
      </c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</row>
    <row r="106" spans="1:23" s="89" customFormat="1" ht="12.75" customHeight="1" outlineLevel="1" x14ac:dyDescent="0.2">
      <c r="A106" s="215" t="s">
        <v>197</v>
      </c>
      <c r="B106" s="216" t="s">
        <v>198</v>
      </c>
      <c r="C106" s="217" t="s">
        <v>1475</v>
      </c>
      <c r="D106" s="218" t="s">
        <v>199</v>
      </c>
      <c r="E106" s="219" t="s">
        <v>56</v>
      </c>
      <c r="F106" s="525">
        <v>56.1</v>
      </c>
      <c r="G106" s="639"/>
      <c r="H106" s="152">
        <f t="shared" ref="H106:H109" si="16">ROUND(G106*F106,2)</f>
        <v>0</v>
      </c>
      <c r="I106" s="220" t="e">
        <f>H106/$G$534</f>
        <v>#DIV/0!</v>
      </c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:23" s="89" customFormat="1" ht="12.75" customHeight="1" outlineLevel="1" x14ac:dyDescent="0.2">
      <c r="A107" s="215" t="s">
        <v>200</v>
      </c>
      <c r="B107" s="203" t="s">
        <v>198</v>
      </c>
      <c r="C107" s="217" t="s">
        <v>1475</v>
      </c>
      <c r="D107" s="193" t="s">
        <v>201</v>
      </c>
      <c r="E107" s="176" t="s">
        <v>56</v>
      </c>
      <c r="F107" s="522">
        <v>26.7</v>
      </c>
      <c r="G107" s="639"/>
      <c r="H107" s="152">
        <f t="shared" si="16"/>
        <v>0</v>
      </c>
      <c r="I107" s="158" t="e">
        <f>H107/$G$534</f>
        <v>#DIV/0!</v>
      </c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</row>
    <row r="108" spans="1:23" s="89" customFormat="1" ht="12.75" customHeight="1" outlineLevel="1" x14ac:dyDescent="0.2">
      <c r="A108" s="215" t="s">
        <v>202</v>
      </c>
      <c r="B108" s="203" t="s">
        <v>198</v>
      </c>
      <c r="C108" s="217" t="s">
        <v>1475</v>
      </c>
      <c r="D108" s="193" t="s">
        <v>203</v>
      </c>
      <c r="E108" s="176" t="s">
        <v>56</v>
      </c>
      <c r="F108" s="522">
        <v>80.599999999999994</v>
      </c>
      <c r="G108" s="639"/>
      <c r="H108" s="152">
        <f t="shared" si="16"/>
        <v>0</v>
      </c>
      <c r="I108" s="158" t="e">
        <f>H108/$G$534</f>
        <v>#DIV/0!</v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</row>
    <row r="109" spans="1:23" s="89" customFormat="1" ht="12.75" customHeight="1" outlineLevel="1" x14ac:dyDescent="0.2">
      <c r="A109" s="215" t="s">
        <v>204</v>
      </c>
      <c r="B109" s="221" t="s">
        <v>198</v>
      </c>
      <c r="C109" s="217" t="s">
        <v>1475</v>
      </c>
      <c r="D109" s="222" t="s">
        <v>205</v>
      </c>
      <c r="E109" s="223" t="s">
        <v>56</v>
      </c>
      <c r="F109" s="526">
        <v>5.2</v>
      </c>
      <c r="G109" s="639"/>
      <c r="H109" s="152">
        <f t="shared" si="16"/>
        <v>0</v>
      </c>
      <c r="I109" s="202" t="e">
        <f>H109/$G$534</f>
        <v>#DIV/0!</v>
      </c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</row>
    <row r="110" spans="1:23" s="89" customFormat="1" ht="12.75" customHeight="1" outlineLevel="1" x14ac:dyDescent="0.2">
      <c r="A110" s="550" t="s">
        <v>206</v>
      </c>
      <c r="B110" s="551"/>
      <c r="C110" s="194"/>
      <c r="D110" s="195" t="s">
        <v>207</v>
      </c>
      <c r="E110" s="569">
        <f>SUM(H111)</f>
        <v>0</v>
      </c>
      <c r="F110" s="570"/>
      <c r="G110" s="570"/>
      <c r="H110" s="551"/>
      <c r="I110" s="196" t="e">
        <f>E110/$G$534</f>
        <v>#DIV/0!</v>
      </c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</row>
    <row r="111" spans="1:23" s="89" customFormat="1" ht="12.75" customHeight="1" outlineLevel="1" thickBot="1" x14ac:dyDescent="0.25">
      <c r="A111" s="224" t="s">
        <v>208</v>
      </c>
      <c r="B111" s="225" t="s">
        <v>209</v>
      </c>
      <c r="C111" s="198" t="s">
        <v>1476</v>
      </c>
      <c r="D111" s="226" t="s">
        <v>210</v>
      </c>
      <c r="E111" s="227" t="s">
        <v>56</v>
      </c>
      <c r="F111" s="527">
        <v>1231.49</v>
      </c>
      <c r="G111" s="639"/>
      <c r="H111" s="152">
        <f t="shared" ref="H111" si="17">ROUND(G111*F111,2)</f>
        <v>0</v>
      </c>
      <c r="I111" s="228" t="e">
        <f>H111/$G$534</f>
        <v>#DIV/0!</v>
      </c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</row>
    <row r="112" spans="1:23" s="89" customFormat="1" ht="16.5" customHeight="1" thickBot="1" x14ac:dyDescent="0.25">
      <c r="A112" s="553">
        <v>5</v>
      </c>
      <c r="B112" s="554"/>
      <c r="C112" s="182"/>
      <c r="D112" s="144" t="s">
        <v>211</v>
      </c>
      <c r="E112" s="563">
        <f>E113+E118+E120</f>
        <v>0</v>
      </c>
      <c r="F112" s="564"/>
      <c r="G112" s="564"/>
      <c r="H112" s="554"/>
      <c r="I112" s="145" t="e">
        <f>E112/$G$534</f>
        <v>#DIV/0!</v>
      </c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</row>
    <row r="113" spans="1:23" s="89" customFormat="1" ht="12.75" customHeight="1" outlineLevel="1" x14ac:dyDescent="0.2">
      <c r="A113" s="578" t="s">
        <v>212</v>
      </c>
      <c r="B113" s="579"/>
      <c r="C113" s="183"/>
      <c r="D113" s="184" t="s">
        <v>213</v>
      </c>
      <c r="E113" s="580">
        <f>SUM(H114:H117)</f>
        <v>0</v>
      </c>
      <c r="F113" s="581"/>
      <c r="G113" s="581"/>
      <c r="H113" s="582"/>
      <c r="I113" s="185" t="e">
        <f>E113/$G$534</f>
        <v>#DIV/0!</v>
      </c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</row>
    <row r="114" spans="1:23" s="89" customFormat="1" ht="12.75" customHeight="1" outlineLevel="1" x14ac:dyDescent="0.2">
      <c r="A114" s="149"/>
      <c r="B114" s="205" t="s">
        <v>1377</v>
      </c>
      <c r="C114" s="198" t="s">
        <v>1476</v>
      </c>
      <c r="D114" s="160" t="s">
        <v>1378</v>
      </c>
      <c r="E114" s="152" t="s">
        <v>28</v>
      </c>
      <c r="F114" s="522">
        <v>25</v>
      </c>
      <c r="G114" s="639"/>
      <c r="H114" s="152">
        <f t="shared" ref="H114:H129" si="18">ROUND(G114*F114,2)</f>
        <v>0</v>
      </c>
      <c r="I114" s="158" t="e">
        <f>H114/$G$534</f>
        <v>#DIV/0!</v>
      </c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</row>
    <row r="115" spans="1:23" s="89" customFormat="1" ht="12.75" customHeight="1" outlineLevel="1" x14ac:dyDescent="0.2">
      <c r="A115" s="149" t="s">
        <v>214</v>
      </c>
      <c r="B115" s="163" t="s">
        <v>215</v>
      </c>
      <c r="C115" s="198" t="s">
        <v>1476</v>
      </c>
      <c r="D115" s="151" t="s">
        <v>216</v>
      </c>
      <c r="E115" s="152" t="s">
        <v>28</v>
      </c>
      <c r="F115" s="522">
        <v>48</v>
      </c>
      <c r="G115" s="639"/>
      <c r="H115" s="152">
        <f t="shared" si="18"/>
        <v>0</v>
      </c>
      <c r="I115" s="158" t="e">
        <f>H115/$G$534</f>
        <v>#DIV/0!</v>
      </c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</row>
    <row r="116" spans="1:23" s="89" customFormat="1" ht="12.75" customHeight="1" outlineLevel="1" x14ac:dyDescent="0.2">
      <c r="A116" s="149" t="s">
        <v>217</v>
      </c>
      <c r="B116" s="163" t="s">
        <v>218</v>
      </c>
      <c r="C116" s="198" t="s">
        <v>1476</v>
      </c>
      <c r="D116" s="151" t="s">
        <v>219</v>
      </c>
      <c r="E116" s="152" t="s">
        <v>28</v>
      </c>
      <c r="F116" s="522">
        <v>5</v>
      </c>
      <c r="G116" s="639"/>
      <c r="H116" s="152">
        <f t="shared" si="18"/>
        <v>0</v>
      </c>
      <c r="I116" s="158" t="e">
        <f>H116/$G$534</f>
        <v>#DIV/0!</v>
      </c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</row>
    <row r="117" spans="1:23" s="89" customFormat="1" ht="12.75" customHeight="1" outlineLevel="1" x14ac:dyDescent="0.2">
      <c r="A117" s="149" t="s">
        <v>220</v>
      </c>
      <c r="B117" s="163" t="s">
        <v>221</v>
      </c>
      <c r="C117" s="198" t="s">
        <v>1476</v>
      </c>
      <c r="D117" s="151" t="s">
        <v>222</v>
      </c>
      <c r="E117" s="152" t="s">
        <v>28</v>
      </c>
      <c r="F117" s="522">
        <v>84</v>
      </c>
      <c r="G117" s="639"/>
      <c r="H117" s="152">
        <f t="shared" si="18"/>
        <v>0</v>
      </c>
      <c r="I117" s="158" t="e">
        <f>H117/$G$534</f>
        <v>#DIV/0!</v>
      </c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</row>
    <row r="118" spans="1:23" ht="12.75" customHeight="1" outlineLevel="1" x14ac:dyDescent="0.2">
      <c r="A118" s="557" t="s">
        <v>223</v>
      </c>
      <c r="B118" s="558"/>
      <c r="C118" s="154"/>
      <c r="D118" s="164" t="s">
        <v>224</v>
      </c>
      <c r="E118" s="567">
        <f>SUM(H119)</f>
        <v>0</v>
      </c>
      <c r="F118" s="568"/>
      <c r="G118" s="568"/>
      <c r="H118" s="558"/>
      <c r="I118" s="156" t="e">
        <f>E118/$G$534</f>
        <v>#DIV/0!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</row>
    <row r="119" spans="1:23" s="89" customFormat="1" ht="12.75" customHeight="1" outlineLevel="1" x14ac:dyDescent="0.2">
      <c r="A119" s="229" t="s">
        <v>225</v>
      </c>
      <c r="B119" s="230" t="s">
        <v>226</v>
      </c>
      <c r="C119" s="198" t="s">
        <v>1476</v>
      </c>
      <c r="D119" s="162" t="s">
        <v>227</v>
      </c>
      <c r="E119" s="231" t="s">
        <v>28</v>
      </c>
      <c r="F119" s="522">
        <v>56</v>
      </c>
      <c r="G119" s="639"/>
      <c r="H119" s="152">
        <f t="shared" si="18"/>
        <v>0</v>
      </c>
      <c r="I119" s="232" t="e">
        <f>H119/$G$534</f>
        <v>#DIV/0!</v>
      </c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</row>
    <row r="120" spans="1:23" s="89" customFormat="1" ht="12.75" customHeight="1" outlineLevel="1" x14ac:dyDescent="0.2">
      <c r="A120" s="550" t="s">
        <v>228</v>
      </c>
      <c r="B120" s="551"/>
      <c r="C120" s="194"/>
      <c r="D120" s="195" t="s">
        <v>229</v>
      </c>
      <c r="E120" s="569">
        <f>SUM(H121:H129)</f>
        <v>0</v>
      </c>
      <c r="F120" s="570"/>
      <c r="G120" s="570"/>
      <c r="H120" s="551"/>
      <c r="I120" s="196" t="e">
        <f>E120/$G$534</f>
        <v>#DIV/0!</v>
      </c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</row>
    <row r="121" spans="1:23" s="89" customFormat="1" ht="12.75" customHeight="1" outlineLevel="1" x14ac:dyDescent="0.2">
      <c r="A121" s="149" t="s">
        <v>230</v>
      </c>
      <c r="B121" s="197" t="s">
        <v>231</v>
      </c>
      <c r="C121" s="198" t="s">
        <v>1476</v>
      </c>
      <c r="D121" s="151" t="s">
        <v>232</v>
      </c>
      <c r="E121" s="152" t="s">
        <v>75</v>
      </c>
      <c r="F121" s="522">
        <v>25.11</v>
      </c>
      <c r="G121" s="639"/>
      <c r="H121" s="152">
        <f t="shared" si="18"/>
        <v>0</v>
      </c>
      <c r="I121" s="153" t="e">
        <f t="shared" ref="I121:I129" si="19">H121/$G$534</f>
        <v>#DIV/0!</v>
      </c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</row>
    <row r="122" spans="1:23" s="89" customFormat="1" ht="12.75" customHeight="1" outlineLevel="1" x14ac:dyDescent="0.2">
      <c r="A122" s="149" t="s">
        <v>233</v>
      </c>
      <c r="B122" s="163" t="s">
        <v>234</v>
      </c>
      <c r="C122" s="198" t="s">
        <v>1476</v>
      </c>
      <c r="D122" s="151" t="s">
        <v>235</v>
      </c>
      <c r="E122" s="152" t="s">
        <v>28</v>
      </c>
      <c r="F122" s="522">
        <v>1</v>
      </c>
      <c r="G122" s="639"/>
      <c r="H122" s="152">
        <f t="shared" si="18"/>
        <v>0</v>
      </c>
      <c r="I122" s="158" t="e">
        <f t="shared" si="19"/>
        <v>#DIV/0!</v>
      </c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</row>
    <row r="123" spans="1:23" s="89" customFormat="1" ht="12.75" customHeight="1" outlineLevel="1" x14ac:dyDescent="0.2">
      <c r="A123" s="149" t="s">
        <v>236</v>
      </c>
      <c r="B123" s="163" t="s">
        <v>237</v>
      </c>
      <c r="C123" s="198" t="s">
        <v>1476</v>
      </c>
      <c r="D123" s="151" t="s">
        <v>238</v>
      </c>
      <c r="E123" s="152" t="s">
        <v>28</v>
      </c>
      <c r="F123" s="522">
        <v>1</v>
      </c>
      <c r="G123" s="639"/>
      <c r="H123" s="152">
        <f t="shared" si="18"/>
        <v>0</v>
      </c>
      <c r="I123" s="158" t="e">
        <f t="shared" si="19"/>
        <v>#DIV/0!</v>
      </c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</row>
    <row r="124" spans="1:23" s="89" customFormat="1" ht="12.75" customHeight="1" outlineLevel="1" x14ac:dyDescent="0.2">
      <c r="A124" s="149" t="s">
        <v>239</v>
      </c>
      <c r="B124" s="163" t="s">
        <v>240</v>
      </c>
      <c r="C124" s="198" t="s">
        <v>1476</v>
      </c>
      <c r="D124" s="151" t="s">
        <v>241</v>
      </c>
      <c r="E124" s="152" t="s">
        <v>75</v>
      </c>
      <c r="F124" s="522">
        <v>24.63</v>
      </c>
      <c r="G124" s="639"/>
      <c r="H124" s="152">
        <f t="shared" si="18"/>
        <v>0</v>
      </c>
      <c r="I124" s="158" t="e">
        <f t="shared" si="19"/>
        <v>#DIV/0!</v>
      </c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</row>
    <row r="125" spans="1:23" s="89" customFormat="1" ht="12.75" customHeight="1" outlineLevel="1" x14ac:dyDescent="0.2">
      <c r="A125" s="149" t="s">
        <v>242</v>
      </c>
      <c r="B125" s="197" t="s">
        <v>243</v>
      </c>
      <c r="C125" s="198" t="s">
        <v>1476</v>
      </c>
      <c r="D125" s="151" t="s">
        <v>244</v>
      </c>
      <c r="E125" s="152" t="s">
        <v>75</v>
      </c>
      <c r="F125" s="522">
        <v>4.4400000000000004</v>
      </c>
      <c r="G125" s="639"/>
      <c r="H125" s="152">
        <f t="shared" si="18"/>
        <v>0</v>
      </c>
      <c r="I125" s="158" t="e">
        <f t="shared" si="19"/>
        <v>#DIV/0!</v>
      </c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</row>
    <row r="126" spans="1:23" s="89" customFormat="1" ht="12.75" customHeight="1" outlineLevel="1" x14ac:dyDescent="0.2">
      <c r="A126" s="149" t="s">
        <v>245</v>
      </c>
      <c r="B126" s="197" t="s">
        <v>246</v>
      </c>
      <c r="C126" s="198" t="s">
        <v>1476</v>
      </c>
      <c r="D126" s="151" t="s">
        <v>247</v>
      </c>
      <c r="E126" s="152" t="s">
        <v>75</v>
      </c>
      <c r="F126" s="522">
        <v>11.1</v>
      </c>
      <c r="G126" s="639"/>
      <c r="H126" s="152">
        <f t="shared" si="18"/>
        <v>0</v>
      </c>
      <c r="I126" s="158" t="e">
        <f t="shared" si="19"/>
        <v>#DIV/0!</v>
      </c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</row>
    <row r="127" spans="1:23" s="89" customFormat="1" ht="12.75" customHeight="1" outlineLevel="1" x14ac:dyDescent="0.2">
      <c r="A127" s="149" t="s">
        <v>248</v>
      </c>
      <c r="B127" s="163" t="s">
        <v>249</v>
      </c>
      <c r="C127" s="198" t="s">
        <v>1476</v>
      </c>
      <c r="D127" s="151" t="s">
        <v>250</v>
      </c>
      <c r="E127" s="152" t="s">
        <v>75</v>
      </c>
      <c r="F127" s="522">
        <v>45.68</v>
      </c>
      <c r="G127" s="639"/>
      <c r="H127" s="152">
        <f t="shared" si="18"/>
        <v>0</v>
      </c>
      <c r="I127" s="158" t="e">
        <f t="shared" si="19"/>
        <v>#DIV/0!</v>
      </c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</row>
    <row r="128" spans="1:23" s="89" customFormat="1" ht="12.75" customHeight="1" outlineLevel="1" x14ac:dyDescent="0.2">
      <c r="A128" s="149" t="s">
        <v>251</v>
      </c>
      <c r="B128" s="163" t="s">
        <v>252</v>
      </c>
      <c r="C128" s="198" t="s">
        <v>1476</v>
      </c>
      <c r="D128" s="151" t="s">
        <v>253</v>
      </c>
      <c r="E128" s="152" t="s">
        <v>28</v>
      </c>
      <c r="F128" s="522">
        <v>2</v>
      </c>
      <c r="G128" s="639"/>
      <c r="H128" s="152">
        <f t="shared" si="18"/>
        <v>0</v>
      </c>
      <c r="I128" s="158" t="e">
        <f t="shared" si="19"/>
        <v>#DIV/0!</v>
      </c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</row>
    <row r="129" spans="1:23" s="89" customFormat="1" ht="12.75" customHeight="1" outlineLevel="1" thickBot="1" x14ac:dyDescent="0.25">
      <c r="A129" s="149" t="s">
        <v>254</v>
      </c>
      <c r="B129" s="199" t="s">
        <v>255</v>
      </c>
      <c r="C129" s="233" t="s">
        <v>1475</v>
      </c>
      <c r="D129" s="162" t="s">
        <v>256</v>
      </c>
      <c r="E129" s="231" t="s">
        <v>56</v>
      </c>
      <c r="F129" s="522">
        <v>5.12</v>
      </c>
      <c r="G129" s="639"/>
      <c r="H129" s="152">
        <f t="shared" si="18"/>
        <v>0</v>
      </c>
      <c r="I129" s="200" t="e">
        <f t="shared" si="19"/>
        <v>#DIV/0!</v>
      </c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</row>
    <row r="130" spans="1:23" s="89" customFormat="1" ht="18.75" customHeight="1" thickBot="1" x14ac:dyDescent="0.25">
      <c r="A130" s="553">
        <v>6</v>
      </c>
      <c r="B130" s="554"/>
      <c r="C130" s="182"/>
      <c r="D130" s="144" t="s">
        <v>257</v>
      </c>
      <c r="E130" s="563">
        <f>E131+E136+E140+E157</f>
        <v>0</v>
      </c>
      <c r="F130" s="564"/>
      <c r="G130" s="564"/>
      <c r="H130" s="554"/>
      <c r="I130" s="145" t="e">
        <f>E130/$G$534</f>
        <v>#DIV/0!</v>
      </c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:23" s="89" customFormat="1" ht="12.75" customHeight="1" outlineLevel="1" x14ac:dyDescent="0.2">
      <c r="A131" s="561" t="s">
        <v>258</v>
      </c>
      <c r="B131" s="562"/>
      <c r="C131" s="183"/>
      <c r="D131" s="184" t="s">
        <v>259</v>
      </c>
      <c r="E131" s="571">
        <f>SUM(H132:H135)</f>
        <v>0</v>
      </c>
      <c r="F131" s="572"/>
      <c r="G131" s="572"/>
      <c r="H131" s="562"/>
      <c r="I131" s="185" t="e">
        <f>E131/$G$534</f>
        <v>#DIV/0!</v>
      </c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</row>
    <row r="132" spans="1:23" s="89" customFormat="1" ht="12.75" customHeight="1" outlineLevel="1" x14ac:dyDescent="0.2">
      <c r="A132" s="149" t="s">
        <v>260</v>
      </c>
      <c r="B132" s="197" t="s">
        <v>261</v>
      </c>
      <c r="C132" s="198" t="s">
        <v>1476</v>
      </c>
      <c r="D132" s="151" t="s">
        <v>262</v>
      </c>
      <c r="E132" s="152" t="s">
        <v>28</v>
      </c>
      <c r="F132" s="522">
        <v>26</v>
      </c>
      <c r="G132" s="639"/>
      <c r="H132" s="152">
        <f t="shared" ref="H132:H139" si="20">ROUND(G132*F132,2)</f>
        <v>0</v>
      </c>
      <c r="I132" s="153" t="e">
        <f>H132/$G$534</f>
        <v>#DIV/0!</v>
      </c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:23" s="89" customFormat="1" ht="12.75" customHeight="1" outlineLevel="1" x14ac:dyDescent="0.2">
      <c r="A133" s="149" t="s">
        <v>263</v>
      </c>
      <c r="B133" s="163" t="s">
        <v>264</v>
      </c>
      <c r="C133" s="198" t="s">
        <v>1476</v>
      </c>
      <c r="D133" s="151" t="s">
        <v>265</v>
      </c>
      <c r="E133" s="152" t="s">
        <v>28</v>
      </c>
      <c r="F133" s="522">
        <v>186</v>
      </c>
      <c r="G133" s="639"/>
      <c r="H133" s="152">
        <f t="shared" si="20"/>
        <v>0</v>
      </c>
      <c r="I133" s="158" t="e">
        <f>H133/$G$534</f>
        <v>#DIV/0!</v>
      </c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</row>
    <row r="134" spans="1:23" s="89" customFormat="1" ht="12.75" customHeight="1" outlineLevel="1" x14ac:dyDescent="0.2">
      <c r="A134" s="149" t="s">
        <v>266</v>
      </c>
      <c r="B134" s="163" t="s">
        <v>267</v>
      </c>
      <c r="C134" s="198" t="s">
        <v>1476</v>
      </c>
      <c r="D134" s="151" t="s">
        <v>268</v>
      </c>
      <c r="E134" s="152" t="s">
        <v>56</v>
      </c>
      <c r="F134" s="522">
        <v>117</v>
      </c>
      <c r="G134" s="639"/>
      <c r="H134" s="152">
        <f t="shared" si="20"/>
        <v>0</v>
      </c>
      <c r="I134" s="158" t="e">
        <f>H134/$G$534</f>
        <v>#DIV/0!</v>
      </c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</row>
    <row r="135" spans="1:23" s="89" customFormat="1" ht="12.75" customHeight="1" outlineLevel="1" x14ac:dyDescent="0.2">
      <c r="A135" s="149" t="s">
        <v>269</v>
      </c>
      <c r="B135" s="199" t="s">
        <v>270</v>
      </c>
      <c r="C135" s="233" t="s">
        <v>1475</v>
      </c>
      <c r="D135" s="162" t="s">
        <v>271</v>
      </c>
      <c r="E135" s="231" t="s">
        <v>56</v>
      </c>
      <c r="F135" s="522">
        <v>341.35</v>
      </c>
      <c r="G135" s="639"/>
      <c r="H135" s="152">
        <f t="shared" si="20"/>
        <v>0</v>
      </c>
      <c r="I135" s="200" t="e">
        <f>H135/$G$534</f>
        <v>#DIV/0!</v>
      </c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</row>
    <row r="136" spans="1:23" s="89" customFormat="1" ht="12.75" customHeight="1" outlineLevel="1" x14ac:dyDescent="0.2">
      <c r="A136" s="550" t="s">
        <v>272</v>
      </c>
      <c r="B136" s="551"/>
      <c r="C136" s="194"/>
      <c r="D136" s="195" t="s">
        <v>273</v>
      </c>
      <c r="E136" s="569">
        <f>SUM(H137:H139)</f>
        <v>0</v>
      </c>
      <c r="F136" s="570"/>
      <c r="G136" s="570"/>
      <c r="H136" s="551"/>
      <c r="I136" s="196" t="e">
        <f>E136/$G$534</f>
        <v>#DIV/0!</v>
      </c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</row>
    <row r="137" spans="1:23" s="89" customFormat="1" ht="12.75" customHeight="1" outlineLevel="1" x14ac:dyDescent="0.2">
      <c r="A137" s="149" t="s">
        <v>274</v>
      </c>
      <c r="B137" s="197" t="s">
        <v>275</v>
      </c>
      <c r="C137" s="198" t="s">
        <v>1476</v>
      </c>
      <c r="D137" s="151" t="s">
        <v>276</v>
      </c>
      <c r="E137" s="152" t="s">
        <v>28</v>
      </c>
      <c r="F137" s="522">
        <v>2</v>
      </c>
      <c r="G137" s="639"/>
      <c r="H137" s="152">
        <f t="shared" si="20"/>
        <v>0</v>
      </c>
      <c r="I137" s="153" t="e">
        <f>H137/$G$534</f>
        <v>#DIV/0!</v>
      </c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</row>
    <row r="138" spans="1:23" s="89" customFormat="1" ht="12.75" customHeight="1" outlineLevel="1" x14ac:dyDescent="0.2">
      <c r="A138" s="149" t="s">
        <v>277</v>
      </c>
      <c r="B138" s="199" t="s">
        <v>278</v>
      </c>
      <c r="C138" s="198" t="s">
        <v>1476</v>
      </c>
      <c r="D138" s="151" t="s">
        <v>279</v>
      </c>
      <c r="E138" s="152" t="s">
        <v>28</v>
      </c>
      <c r="F138" s="522">
        <v>3</v>
      </c>
      <c r="G138" s="639"/>
      <c r="H138" s="152">
        <f t="shared" si="20"/>
        <v>0</v>
      </c>
      <c r="I138" s="200" t="e">
        <f>H138/$G$534</f>
        <v>#DIV/0!</v>
      </c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:23" s="89" customFormat="1" ht="12.75" customHeight="1" outlineLevel="1" x14ac:dyDescent="0.2">
      <c r="A139" s="149" t="s">
        <v>280</v>
      </c>
      <c r="B139" s="199" t="s">
        <v>281</v>
      </c>
      <c r="C139" s="198" t="s">
        <v>1476</v>
      </c>
      <c r="D139" s="162" t="s">
        <v>282</v>
      </c>
      <c r="E139" s="231" t="s">
        <v>28</v>
      </c>
      <c r="F139" s="522">
        <v>4</v>
      </c>
      <c r="G139" s="639"/>
      <c r="H139" s="152">
        <f t="shared" si="20"/>
        <v>0</v>
      </c>
      <c r="I139" s="200" t="e">
        <f>H139/$G$534</f>
        <v>#DIV/0!</v>
      </c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1:23" s="89" customFormat="1" ht="12.75" customHeight="1" outlineLevel="1" x14ac:dyDescent="0.2">
      <c r="A140" s="550" t="s">
        <v>283</v>
      </c>
      <c r="B140" s="551"/>
      <c r="C140" s="194"/>
      <c r="D140" s="195" t="s">
        <v>284</v>
      </c>
      <c r="E140" s="569">
        <f>SUM(H141:H156)</f>
        <v>0</v>
      </c>
      <c r="F140" s="570"/>
      <c r="G140" s="570"/>
      <c r="H140" s="551"/>
      <c r="I140" s="196" t="e">
        <f>E140/$G$534</f>
        <v>#DIV/0!</v>
      </c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</row>
    <row r="141" spans="1:23" s="89" customFormat="1" ht="12.75" customHeight="1" outlineLevel="1" x14ac:dyDescent="0.2">
      <c r="A141" s="149" t="s">
        <v>285</v>
      </c>
      <c r="B141" s="197" t="s">
        <v>286</v>
      </c>
      <c r="C141" s="198" t="s">
        <v>1476</v>
      </c>
      <c r="D141" s="151" t="s">
        <v>287</v>
      </c>
      <c r="E141" s="152" t="s">
        <v>56</v>
      </c>
      <c r="F141" s="522">
        <v>616.20000000000005</v>
      </c>
      <c r="G141" s="639"/>
      <c r="H141" s="152">
        <f>ROUND(G141*F141,2)</f>
        <v>0</v>
      </c>
      <c r="I141" s="153" t="e">
        <f t="shared" ref="I141:I156" si="21">H141/$G$534</f>
        <v>#DIV/0!</v>
      </c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</row>
    <row r="142" spans="1:23" s="89" customFormat="1" ht="12.75" customHeight="1" outlineLevel="1" x14ac:dyDescent="0.2">
      <c r="A142" s="149" t="s">
        <v>288</v>
      </c>
      <c r="B142" s="163" t="s">
        <v>289</v>
      </c>
      <c r="C142" s="198" t="s">
        <v>1476</v>
      </c>
      <c r="D142" s="151" t="s">
        <v>290</v>
      </c>
      <c r="E142" s="152" t="s">
        <v>56</v>
      </c>
      <c r="F142" s="522">
        <v>13.5</v>
      </c>
      <c r="G142" s="639"/>
      <c r="H142" s="152">
        <f t="shared" ref="H142:H160" si="22">ROUND(G142*F142,2)</f>
        <v>0</v>
      </c>
      <c r="I142" s="158" t="e">
        <f t="shared" si="21"/>
        <v>#DIV/0!</v>
      </c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</row>
    <row r="143" spans="1:23" s="89" customFormat="1" ht="12.75" customHeight="1" outlineLevel="1" x14ac:dyDescent="0.2">
      <c r="A143" s="149" t="s">
        <v>291</v>
      </c>
      <c r="B143" s="163" t="s">
        <v>292</v>
      </c>
      <c r="C143" s="198" t="s">
        <v>1476</v>
      </c>
      <c r="D143" s="151" t="s">
        <v>293</v>
      </c>
      <c r="E143" s="152" t="s">
        <v>56</v>
      </c>
      <c r="F143" s="522">
        <v>625.32000000000005</v>
      </c>
      <c r="G143" s="639"/>
      <c r="H143" s="152">
        <f t="shared" si="22"/>
        <v>0</v>
      </c>
      <c r="I143" s="158" t="e">
        <f t="shared" si="21"/>
        <v>#DIV/0!</v>
      </c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</row>
    <row r="144" spans="1:23" s="89" customFormat="1" ht="12.75" customHeight="1" outlineLevel="1" x14ac:dyDescent="0.2">
      <c r="A144" s="149" t="s">
        <v>294</v>
      </c>
      <c r="B144" s="163" t="s">
        <v>295</v>
      </c>
      <c r="C144" s="198" t="s">
        <v>1476</v>
      </c>
      <c r="D144" s="151" t="s">
        <v>296</v>
      </c>
      <c r="E144" s="152" t="s">
        <v>28</v>
      </c>
      <c r="F144" s="522">
        <v>1</v>
      </c>
      <c r="G144" s="639"/>
      <c r="H144" s="152">
        <f t="shared" si="22"/>
        <v>0</v>
      </c>
      <c r="I144" s="158" t="e">
        <f t="shared" si="21"/>
        <v>#DIV/0!</v>
      </c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</row>
    <row r="145" spans="1:23" s="89" customFormat="1" ht="12.75" customHeight="1" outlineLevel="1" x14ac:dyDescent="0.2">
      <c r="A145" s="149" t="s">
        <v>297</v>
      </c>
      <c r="B145" s="163" t="s">
        <v>298</v>
      </c>
      <c r="C145" s="198" t="s">
        <v>1476</v>
      </c>
      <c r="D145" s="151" t="s">
        <v>299</v>
      </c>
      <c r="E145" s="152" t="s">
        <v>75</v>
      </c>
      <c r="F145" s="522">
        <v>1.6</v>
      </c>
      <c r="G145" s="639"/>
      <c r="H145" s="152">
        <f t="shared" si="22"/>
        <v>0</v>
      </c>
      <c r="I145" s="158" t="e">
        <f t="shared" si="21"/>
        <v>#DIV/0!</v>
      </c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</row>
    <row r="146" spans="1:23" s="89" customFormat="1" ht="12.75" customHeight="1" outlineLevel="1" x14ac:dyDescent="0.2">
      <c r="A146" s="149" t="s">
        <v>300</v>
      </c>
      <c r="B146" s="163" t="s">
        <v>301</v>
      </c>
      <c r="C146" s="198" t="s">
        <v>1476</v>
      </c>
      <c r="D146" s="151" t="s">
        <v>302</v>
      </c>
      <c r="E146" s="152" t="s">
        <v>75</v>
      </c>
      <c r="F146" s="522">
        <v>33</v>
      </c>
      <c r="G146" s="639"/>
      <c r="H146" s="152">
        <f t="shared" si="22"/>
        <v>0</v>
      </c>
      <c r="I146" s="158" t="e">
        <f t="shared" si="21"/>
        <v>#DIV/0!</v>
      </c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</row>
    <row r="147" spans="1:23" s="89" customFormat="1" ht="12.75" customHeight="1" outlineLevel="1" x14ac:dyDescent="0.2">
      <c r="A147" s="149" t="s">
        <v>303</v>
      </c>
      <c r="B147" s="163" t="s">
        <v>304</v>
      </c>
      <c r="C147" s="198" t="s">
        <v>1476</v>
      </c>
      <c r="D147" s="151" t="s">
        <v>305</v>
      </c>
      <c r="E147" s="152" t="s">
        <v>75</v>
      </c>
      <c r="F147" s="522">
        <v>469.35</v>
      </c>
      <c r="G147" s="639"/>
      <c r="H147" s="152">
        <f t="shared" si="22"/>
        <v>0</v>
      </c>
      <c r="I147" s="158" t="e">
        <f t="shared" si="21"/>
        <v>#DIV/0!</v>
      </c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</row>
    <row r="148" spans="1:23" s="89" customFormat="1" ht="12.75" customHeight="1" outlineLevel="1" x14ac:dyDescent="0.2">
      <c r="A148" s="149" t="s">
        <v>306</v>
      </c>
      <c r="B148" s="163" t="s">
        <v>307</v>
      </c>
      <c r="C148" s="198" t="s">
        <v>1476</v>
      </c>
      <c r="D148" s="151" t="s">
        <v>308</v>
      </c>
      <c r="E148" s="152" t="s">
        <v>75</v>
      </c>
      <c r="F148" s="522">
        <v>12.41</v>
      </c>
      <c r="G148" s="639"/>
      <c r="H148" s="152">
        <f t="shared" si="22"/>
        <v>0</v>
      </c>
      <c r="I148" s="158" t="e">
        <f t="shared" si="21"/>
        <v>#DIV/0!</v>
      </c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</row>
    <row r="149" spans="1:23" s="89" customFormat="1" ht="12.75" customHeight="1" outlineLevel="1" x14ac:dyDescent="0.2">
      <c r="A149" s="149" t="s">
        <v>309</v>
      </c>
      <c r="B149" s="163" t="s">
        <v>310</v>
      </c>
      <c r="C149" s="198" t="s">
        <v>1476</v>
      </c>
      <c r="D149" s="151" t="s">
        <v>311</v>
      </c>
      <c r="E149" s="152" t="s">
        <v>75</v>
      </c>
      <c r="F149" s="522">
        <v>37.5</v>
      </c>
      <c r="G149" s="639"/>
      <c r="H149" s="152">
        <f t="shared" si="22"/>
        <v>0</v>
      </c>
      <c r="I149" s="158" t="e">
        <f t="shared" si="21"/>
        <v>#DIV/0!</v>
      </c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</row>
    <row r="150" spans="1:23" s="89" customFormat="1" ht="12.75" customHeight="1" outlineLevel="1" x14ac:dyDescent="0.2">
      <c r="A150" s="149" t="s">
        <v>312</v>
      </c>
      <c r="B150" s="163" t="s">
        <v>313</v>
      </c>
      <c r="C150" s="198" t="s">
        <v>1476</v>
      </c>
      <c r="D150" s="151" t="s">
        <v>314</v>
      </c>
      <c r="E150" s="152" t="s">
        <v>75</v>
      </c>
      <c r="F150" s="522">
        <v>52</v>
      </c>
      <c r="G150" s="639"/>
      <c r="H150" s="152">
        <f t="shared" si="22"/>
        <v>0</v>
      </c>
      <c r="I150" s="158" t="e">
        <f t="shared" si="21"/>
        <v>#DIV/0!</v>
      </c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</row>
    <row r="151" spans="1:23" s="92" customFormat="1" ht="12.75" customHeight="1" outlineLevel="1" x14ac:dyDescent="0.2">
      <c r="A151" s="149" t="s">
        <v>315</v>
      </c>
      <c r="B151" s="163" t="s">
        <v>316</v>
      </c>
      <c r="C151" s="198" t="s">
        <v>1476</v>
      </c>
      <c r="D151" s="151" t="s">
        <v>317</v>
      </c>
      <c r="E151" s="152" t="s">
        <v>75</v>
      </c>
      <c r="F151" s="522">
        <v>427.6</v>
      </c>
      <c r="G151" s="639"/>
      <c r="H151" s="152">
        <f t="shared" si="22"/>
        <v>0</v>
      </c>
      <c r="I151" s="158" t="e">
        <f t="shared" si="21"/>
        <v>#DIV/0!</v>
      </c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</row>
    <row r="152" spans="1:23" s="92" customFormat="1" ht="35.25" customHeight="1" outlineLevel="1" x14ac:dyDescent="0.2">
      <c r="A152" s="149" t="s">
        <v>318</v>
      </c>
      <c r="B152" s="163" t="s">
        <v>319</v>
      </c>
      <c r="C152" s="198" t="s">
        <v>1476</v>
      </c>
      <c r="D152" s="151" t="s">
        <v>1395</v>
      </c>
      <c r="E152" s="152" t="s">
        <v>119</v>
      </c>
      <c r="F152" s="522">
        <v>12329.8</v>
      </c>
      <c r="G152" s="639"/>
      <c r="H152" s="152">
        <f t="shared" si="22"/>
        <v>0</v>
      </c>
      <c r="I152" s="158" t="e">
        <f t="shared" si="21"/>
        <v>#DIV/0!</v>
      </c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</row>
    <row r="153" spans="1:23" s="92" customFormat="1" ht="30.75" customHeight="1" outlineLevel="1" x14ac:dyDescent="0.2">
      <c r="A153" s="149" t="s">
        <v>321</v>
      </c>
      <c r="B153" s="163" t="s">
        <v>322</v>
      </c>
      <c r="C153" s="198" t="s">
        <v>1476</v>
      </c>
      <c r="D153" s="151" t="s">
        <v>323</v>
      </c>
      <c r="E153" s="152" t="s">
        <v>56</v>
      </c>
      <c r="F153" s="522">
        <v>128.38</v>
      </c>
      <c r="G153" s="639"/>
      <c r="H153" s="152">
        <f t="shared" si="22"/>
        <v>0</v>
      </c>
      <c r="I153" s="158" t="e">
        <f t="shared" si="21"/>
        <v>#DIV/0!</v>
      </c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</row>
    <row r="154" spans="1:23" s="92" customFormat="1" ht="35.25" customHeight="1" outlineLevel="1" x14ac:dyDescent="0.2">
      <c r="A154" s="149" t="s">
        <v>324</v>
      </c>
      <c r="B154" s="163" t="s">
        <v>319</v>
      </c>
      <c r="C154" s="198" t="s">
        <v>1476</v>
      </c>
      <c r="D154" s="151" t="s">
        <v>320</v>
      </c>
      <c r="E154" s="152" t="s">
        <v>119</v>
      </c>
      <c r="F154" s="522">
        <v>5928.15</v>
      </c>
      <c r="G154" s="639"/>
      <c r="H154" s="152">
        <f t="shared" si="22"/>
        <v>0</v>
      </c>
      <c r="I154" s="158" t="e">
        <f t="shared" si="21"/>
        <v>#DIV/0!</v>
      </c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</row>
    <row r="155" spans="1:23" s="92" customFormat="1" ht="12.75" customHeight="1" outlineLevel="1" x14ac:dyDescent="0.2">
      <c r="A155" s="149" t="s">
        <v>325</v>
      </c>
      <c r="B155" s="163" t="s">
        <v>326</v>
      </c>
      <c r="C155" s="198" t="s">
        <v>1476</v>
      </c>
      <c r="D155" s="151" t="s">
        <v>327</v>
      </c>
      <c r="E155" s="152" t="s">
        <v>56</v>
      </c>
      <c r="F155" s="522">
        <v>1048.46</v>
      </c>
      <c r="G155" s="639"/>
      <c r="H155" s="152">
        <f t="shared" si="22"/>
        <v>0</v>
      </c>
      <c r="I155" s="158" t="e">
        <f t="shared" si="21"/>
        <v>#DIV/0!</v>
      </c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</row>
    <row r="156" spans="1:23" s="92" customFormat="1" ht="12.75" customHeight="1" outlineLevel="1" x14ac:dyDescent="0.2">
      <c r="A156" s="149" t="s">
        <v>328</v>
      </c>
      <c r="B156" s="163" t="s">
        <v>329</v>
      </c>
      <c r="C156" s="150" t="s">
        <v>1475</v>
      </c>
      <c r="D156" s="151" t="s">
        <v>330</v>
      </c>
      <c r="E156" s="152" t="s">
        <v>56</v>
      </c>
      <c r="F156" s="522">
        <v>1201.28</v>
      </c>
      <c r="G156" s="639"/>
      <c r="H156" s="152">
        <f t="shared" si="22"/>
        <v>0</v>
      </c>
      <c r="I156" s="158" t="e">
        <f t="shared" si="21"/>
        <v>#DIV/0!</v>
      </c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</row>
    <row r="157" spans="1:23" s="92" customFormat="1" ht="12.75" customHeight="1" outlineLevel="1" x14ac:dyDescent="0.2">
      <c r="A157" s="550" t="s">
        <v>331</v>
      </c>
      <c r="B157" s="552"/>
      <c r="C157" s="194"/>
      <c r="D157" s="195" t="s">
        <v>332</v>
      </c>
      <c r="E157" s="569">
        <f>SUM(H158:H160)</f>
        <v>0</v>
      </c>
      <c r="F157" s="573"/>
      <c r="G157" s="573"/>
      <c r="H157" s="552"/>
      <c r="I157" s="196" t="e">
        <f>E157/$G$534</f>
        <v>#DIV/0!</v>
      </c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1:23" s="92" customFormat="1" ht="12.75" customHeight="1" outlineLevel="1" x14ac:dyDescent="0.2">
      <c r="A158" s="234" t="s">
        <v>333</v>
      </c>
      <c r="B158" s="217" t="s">
        <v>334</v>
      </c>
      <c r="C158" s="198" t="s">
        <v>1476</v>
      </c>
      <c r="D158" s="218" t="s">
        <v>335</v>
      </c>
      <c r="E158" s="219" t="s">
        <v>28</v>
      </c>
      <c r="F158" s="522">
        <v>9</v>
      </c>
      <c r="G158" s="639"/>
      <c r="H158" s="152">
        <f t="shared" si="22"/>
        <v>0</v>
      </c>
      <c r="I158" s="220" t="e">
        <f>H158/$G$534</f>
        <v>#DIV/0!</v>
      </c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1:23" s="92" customFormat="1" ht="22.5" customHeight="1" outlineLevel="1" x14ac:dyDescent="0.2">
      <c r="A159" s="234" t="s">
        <v>336</v>
      </c>
      <c r="B159" s="199" t="s">
        <v>337</v>
      </c>
      <c r="C159" s="236" t="s">
        <v>1476</v>
      </c>
      <c r="D159" s="237" t="s">
        <v>338</v>
      </c>
      <c r="E159" s="201" t="s">
        <v>56</v>
      </c>
      <c r="F159" s="528">
        <v>46.8</v>
      </c>
      <c r="G159" s="639"/>
      <c r="H159" s="152">
        <f t="shared" si="22"/>
        <v>0</v>
      </c>
      <c r="I159" s="200" t="e">
        <f>H159/$G$534</f>
        <v>#DIV/0!</v>
      </c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</row>
    <row r="160" spans="1:23" s="92" customFormat="1" ht="16.5" customHeight="1" outlineLevel="1" thickBot="1" x14ac:dyDescent="0.25">
      <c r="A160" s="234" t="s">
        <v>1394</v>
      </c>
      <c r="B160" s="239" t="s">
        <v>1417</v>
      </c>
      <c r="C160" s="240" t="str">
        <f>C159</f>
        <v>FDE</v>
      </c>
      <c r="D160" s="241" t="s">
        <v>1418</v>
      </c>
      <c r="E160" s="242" t="s">
        <v>1385</v>
      </c>
      <c r="F160" s="529">
        <v>531.26</v>
      </c>
      <c r="G160" s="639"/>
      <c r="H160" s="152">
        <f t="shared" si="22"/>
        <v>0</v>
      </c>
      <c r="I160" s="243" t="e">
        <f>H160/$G$534</f>
        <v>#DIV/0!</v>
      </c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1:23" ht="15" customHeight="1" thickBot="1" x14ac:dyDescent="0.25">
      <c r="A161" s="553">
        <v>7</v>
      </c>
      <c r="B161" s="554"/>
      <c r="C161" s="182"/>
      <c r="D161" s="144" t="s">
        <v>339</v>
      </c>
      <c r="E161" s="563">
        <f>E162+E174</f>
        <v>0</v>
      </c>
      <c r="F161" s="564"/>
      <c r="G161" s="564"/>
      <c r="H161" s="554"/>
      <c r="I161" s="145" t="e">
        <f>E161/$G$534</f>
        <v>#DIV/0!</v>
      </c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</row>
    <row r="162" spans="1:23" ht="12.75" customHeight="1" outlineLevel="1" x14ac:dyDescent="0.2">
      <c r="A162" s="555" t="s">
        <v>340</v>
      </c>
      <c r="B162" s="556"/>
      <c r="C162" s="146"/>
      <c r="D162" s="147" t="s">
        <v>341</v>
      </c>
      <c r="E162" s="565">
        <f>SUM(H163:H173)</f>
        <v>0</v>
      </c>
      <c r="F162" s="566"/>
      <c r="G162" s="566"/>
      <c r="H162" s="556"/>
      <c r="I162" s="148" t="e">
        <f>E162/$G$534</f>
        <v>#DIV/0!</v>
      </c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</row>
    <row r="163" spans="1:23" ht="27" customHeight="1" outlineLevel="1" x14ac:dyDescent="0.2">
      <c r="A163" s="165" t="s">
        <v>342</v>
      </c>
      <c r="B163" s="206" t="s">
        <v>319</v>
      </c>
      <c r="C163" s="187" t="s">
        <v>1476</v>
      </c>
      <c r="D163" s="244" t="s">
        <v>320</v>
      </c>
      <c r="E163" s="168" t="s">
        <v>119</v>
      </c>
      <c r="F163" s="522">
        <v>47963</v>
      </c>
      <c r="G163" s="639"/>
      <c r="H163" s="152">
        <f t="shared" ref="H163:H179" si="23">ROUND(G163*F163,2)</f>
        <v>0</v>
      </c>
      <c r="I163" s="169" t="e">
        <f t="shared" ref="I163:I173" si="24">H163/$G$534</f>
        <v>#DIV/0!</v>
      </c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</row>
    <row r="164" spans="1:23" ht="12.75" customHeight="1" outlineLevel="1" x14ac:dyDescent="0.2">
      <c r="A164" s="165" t="s">
        <v>343</v>
      </c>
      <c r="B164" s="207" t="s">
        <v>326</v>
      </c>
      <c r="C164" s="187" t="s">
        <v>1476</v>
      </c>
      <c r="D164" s="167" t="s">
        <v>327</v>
      </c>
      <c r="E164" s="168" t="s">
        <v>56</v>
      </c>
      <c r="F164" s="522">
        <v>4027.17</v>
      </c>
      <c r="G164" s="639"/>
      <c r="H164" s="152">
        <f t="shared" si="23"/>
        <v>0</v>
      </c>
      <c r="I164" s="171" t="e">
        <f t="shared" si="24"/>
        <v>#DIV/0!</v>
      </c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</row>
    <row r="165" spans="1:23" ht="12.75" customHeight="1" outlineLevel="1" x14ac:dyDescent="0.2">
      <c r="A165" s="165" t="s">
        <v>344</v>
      </c>
      <c r="B165" s="207" t="s">
        <v>345</v>
      </c>
      <c r="C165" s="187" t="s">
        <v>1476</v>
      </c>
      <c r="D165" s="167" t="s">
        <v>346</v>
      </c>
      <c r="E165" s="168" t="s">
        <v>75</v>
      </c>
      <c r="F165" s="522">
        <v>568.65</v>
      </c>
      <c r="G165" s="639"/>
      <c r="H165" s="152">
        <f t="shared" si="23"/>
        <v>0</v>
      </c>
      <c r="I165" s="171" t="e">
        <f t="shared" si="24"/>
        <v>#DIV/0!</v>
      </c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</row>
    <row r="166" spans="1:23" ht="12.75" customHeight="1" outlineLevel="1" x14ac:dyDescent="0.2">
      <c r="A166" s="165" t="s">
        <v>347</v>
      </c>
      <c r="B166" s="207" t="s">
        <v>348</v>
      </c>
      <c r="C166" s="187" t="s">
        <v>1476</v>
      </c>
      <c r="D166" s="167" t="s">
        <v>349</v>
      </c>
      <c r="E166" s="168" t="s">
        <v>56</v>
      </c>
      <c r="F166" s="522">
        <v>2153.9</v>
      </c>
      <c r="G166" s="639"/>
      <c r="H166" s="152">
        <f t="shared" si="23"/>
        <v>0</v>
      </c>
      <c r="I166" s="171" t="e">
        <f t="shared" si="24"/>
        <v>#DIV/0!</v>
      </c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</row>
    <row r="167" spans="1:23" ht="12.75" customHeight="1" outlineLevel="1" x14ac:dyDescent="0.2">
      <c r="A167" s="165" t="s">
        <v>350</v>
      </c>
      <c r="B167" s="203">
        <v>60250</v>
      </c>
      <c r="C167" s="245" t="s">
        <v>1478</v>
      </c>
      <c r="D167" s="151" t="s">
        <v>351</v>
      </c>
      <c r="E167" s="152" t="s">
        <v>56</v>
      </c>
      <c r="F167" s="522">
        <v>484.7</v>
      </c>
      <c r="G167" s="639"/>
      <c r="H167" s="152">
        <f t="shared" si="23"/>
        <v>0</v>
      </c>
      <c r="I167" s="246" t="e">
        <f t="shared" si="24"/>
        <v>#DIV/0!</v>
      </c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</row>
    <row r="168" spans="1:23" ht="12.75" customHeight="1" outlineLevel="1" x14ac:dyDescent="0.2">
      <c r="A168" s="165" t="s">
        <v>1487</v>
      </c>
      <c r="B168" s="207" t="s">
        <v>322</v>
      </c>
      <c r="C168" s="187" t="s">
        <v>1476</v>
      </c>
      <c r="D168" s="167" t="s">
        <v>323</v>
      </c>
      <c r="E168" s="168" t="s">
        <v>56</v>
      </c>
      <c r="F168" s="522">
        <v>641.99</v>
      </c>
      <c r="G168" s="639"/>
      <c r="H168" s="152">
        <f t="shared" si="23"/>
        <v>0</v>
      </c>
      <c r="I168" s="171" t="e">
        <f t="shared" si="24"/>
        <v>#DIV/0!</v>
      </c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</row>
    <row r="169" spans="1:23" ht="12.75" customHeight="1" outlineLevel="1" x14ac:dyDescent="0.2">
      <c r="A169" s="165" t="s">
        <v>352</v>
      </c>
      <c r="B169" s="207" t="s">
        <v>354</v>
      </c>
      <c r="C169" s="187" t="s">
        <v>1476</v>
      </c>
      <c r="D169" s="167" t="s">
        <v>355</v>
      </c>
      <c r="E169" s="168" t="s">
        <v>75</v>
      </c>
      <c r="F169" s="522">
        <v>234.32</v>
      </c>
      <c r="G169" s="639"/>
      <c r="H169" s="152">
        <f t="shared" si="23"/>
        <v>0</v>
      </c>
      <c r="I169" s="171" t="e">
        <f t="shared" si="24"/>
        <v>#DIV/0!</v>
      </c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</row>
    <row r="170" spans="1:23" ht="12.75" customHeight="1" outlineLevel="1" x14ac:dyDescent="0.2">
      <c r="A170" s="165" t="s">
        <v>353</v>
      </c>
      <c r="B170" s="207" t="s">
        <v>357</v>
      </c>
      <c r="C170" s="187" t="s">
        <v>1476</v>
      </c>
      <c r="D170" s="167" t="s">
        <v>358</v>
      </c>
      <c r="E170" s="168" t="s">
        <v>75</v>
      </c>
      <c r="F170" s="522">
        <f>F169</f>
        <v>234.32</v>
      </c>
      <c r="G170" s="639"/>
      <c r="H170" s="152">
        <f t="shared" si="23"/>
        <v>0</v>
      </c>
      <c r="I170" s="171" t="e">
        <f t="shared" si="24"/>
        <v>#DIV/0!</v>
      </c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</row>
    <row r="171" spans="1:23" ht="12.75" customHeight="1" outlineLevel="1" x14ac:dyDescent="0.2">
      <c r="A171" s="165" t="s">
        <v>356</v>
      </c>
      <c r="B171" s="207" t="s">
        <v>360</v>
      </c>
      <c r="C171" s="187" t="s">
        <v>1476</v>
      </c>
      <c r="D171" s="167" t="s">
        <v>361</v>
      </c>
      <c r="E171" s="168" t="s">
        <v>75</v>
      </c>
      <c r="F171" s="522">
        <f>F170</f>
        <v>234.32</v>
      </c>
      <c r="G171" s="639"/>
      <c r="H171" s="152">
        <f t="shared" si="23"/>
        <v>0</v>
      </c>
      <c r="I171" s="171" t="e">
        <f t="shared" si="24"/>
        <v>#DIV/0!</v>
      </c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</row>
    <row r="172" spans="1:23" ht="12.75" customHeight="1" outlineLevel="1" x14ac:dyDescent="0.2">
      <c r="A172" s="165" t="s">
        <v>359</v>
      </c>
      <c r="B172" s="207" t="s">
        <v>363</v>
      </c>
      <c r="C172" s="187" t="s">
        <v>1476</v>
      </c>
      <c r="D172" s="167" t="s">
        <v>364</v>
      </c>
      <c r="E172" s="168" t="s">
        <v>75</v>
      </c>
      <c r="F172" s="522">
        <v>568.65</v>
      </c>
      <c r="G172" s="639"/>
      <c r="H172" s="152">
        <f t="shared" si="23"/>
        <v>0</v>
      </c>
      <c r="I172" s="171" t="e">
        <f t="shared" si="24"/>
        <v>#DIV/0!</v>
      </c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</row>
    <row r="173" spans="1:23" ht="12.75" customHeight="1" outlineLevel="1" x14ac:dyDescent="0.2">
      <c r="A173" s="165" t="s">
        <v>362</v>
      </c>
      <c r="B173" s="247" t="s">
        <v>365</v>
      </c>
      <c r="C173" s="187" t="s">
        <v>1476</v>
      </c>
      <c r="D173" s="179" t="s">
        <v>366</v>
      </c>
      <c r="E173" s="180" t="s">
        <v>75</v>
      </c>
      <c r="F173" s="522">
        <v>106.75</v>
      </c>
      <c r="G173" s="639"/>
      <c r="H173" s="152">
        <f t="shared" si="23"/>
        <v>0</v>
      </c>
      <c r="I173" s="181" t="e">
        <f t="shared" si="24"/>
        <v>#DIV/0!</v>
      </c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</row>
    <row r="174" spans="1:23" s="89" customFormat="1" ht="12.75" customHeight="1" outlineLevel="1" x14ac:dyDescent="0.2">
      <c r="A174" s="550" t="s">
        <v>367</v>
      </c>
      <c r="B174" s="551"/>
      <c r="C174" s="194"/>
      <c r="D174" s="195" t="s">
        <v>1419</v>
      </c>
      <c r="E174" s="569">
        <f>SUM(H175:H179)</f>
        <v>0</v>
      </c>
      <c r="F174" s="570"/>
      <c r="G174" s="570"/>
      <c r="H174" s="551"/>
      <c r="I174" s="196" t="e">
        <f>E174/$G$534</f>
        <v>#DIV/0!</v>
      </c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</row>
    <row r="175" spans="1:23" ht="12.75" customHeight="1" outlineLevel="1" x14ac:dyDescent="0.2">
      <c r="A175" s="165" t="s">
        <v>368</v>
      </c>
      <c r="B175" s="248" t="s">
        <v>125</v>
      </c>
      <c r="C175" s="187" t="s">
        <v>1476</v>
      </c>
      <c r="D175" s="167" t="s">
        <v>126</v>
      </c>
      <c r="E175" s="168" t="s">
        <v>56</v>
      </c>
      <c r="F175" s="522">
        <f>185+646.8</f>
        <v>831.8</v>
      </c>
      <c r="G175" s="639"/>
      <c r="H175" s="152">
        <f t="shared" si="23"/>
        <v>0</v>
      </c>
      <c r="I175" s="169" t="e">
        <f>H175/$G$534</f>
        <v>#DIV/0!</v>
      </c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</row>
    <row r="176" spans="1:23" s="93" customFormat="1" ht="28.5" customHeight="1" outlineLevel="1" x14ac:dyDescent="0.2">
      <c r="A176" s="165" t="s">
        <v>1488</v>
      </c>
      <c r="B176" s="207">
        <v>98556</v>
      </c>
      <c r="C176" s="206" t="s">
        <v>1474</v>
      </c>
      <c r="D176" s="167" t="s">
        <v>1360</v>
      </c>
      <c r="E176" s="249" t="s">
        <v>56</v>
      </c>
      <c r="F176" s="522">
        <v>185</v>
      </c>
      <c r="G176" s="639"/>
      <c r="H176" s="152">
        <f t="shared" si="23"/>
        <v>0</v>
      </c>
      <c r="I176" s="250" t="e">
        <f>H176/$G$534</f>
        <v>#DIV/0!</v>
      </c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</row>
    <row r="177" spans="1:23" s="93" customFormat="1" ht="28.5" customHeight="1" outlineLevel="1" x14ac:dyDescent="0.2">
      <c r="A177" s="165" t="s">
        <v>370</v>
      </c>
      <c r="B177" s="207" t="s">
        <v>1479</v>
      </c>
      <c r="C177" s="251" t="s">
        <v>1476</v>
      </c>
      <c r="D177" s="244" t="s">
        <v>1399</v>
      </c>
      <c r="E177" s="249" t="s">
        <v>56</v>
      </c>
      <c r="F177" s="522">
        <v>216</v>
      </c>
      <c r="G177" s="639"/>
      <c r="H177" s="152">
        <f t="shared" si="23"/>
        <v>0</v>
      </c>
      <c r="I177" s="250" t="e">
        <f>H177/$G$534</f>
        <v>#DIV/0!</v>
      </c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</row>
    <row r="178" spans="1:23" ht="27.75" customHeight="1" outlineLevel="1" x14ac:dyDescent="0.2">
      <c r="A178" s="165" t="s">
        <v>373</v>
      </c>
      <c r="B178" s="207" t="s">
        <v>375</v>
      </c>
      <c r="C178" s="187" t="s">
        <v>1476</v>
      </c>
      <c r="D178" s="244" t="s">
        <v>376</v>
      </c>
      <c r="E178" s="168" t="s">
        <v>56</v>
      </c>
      <c r="F178" s="522">
        <v>646.79999999999995</v>
      </c>
      <c r="G178" s="639"/>
      <c r="H178" s="152">
        <f t="shared" si="23"/>
        <v>0</v>
      </c>
      <c r="I178" s="171" t="e">
        <f>H178/$G$534</f>
        <v>#DIV/0!</v>
      </c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</row>
    <row r="179" spans="1:23" ht="39" outlineLevel="1" thickBot="1" x14ac:dyDescent="0.25">
      <c r="A179" s="165" t="s">
        <v>374</v>
      </c>
      <c r="B179" s="207" t="s">
        <v>377</v>
      </c>
      <c r="C179" s="187" t="s">
        <v>1476</v>
      </c>
      <c r="D179" s="244" t="s">
        <v>378</v>
      </c>
      <c r="E179" s="168" t="s">
        <v>56</v>
      </c>
      <c r="F179" s="522">
        <v>646.79999999999995</v>
      </c>
      <c r="G179" s="639"/>
      <c r="H179" s="152">
        <f t="shared" si="23"/>
        <v>0</v>
      </c>
      <c r="I179" s="171" t="e">
        <f>H179/$G$534</f>
        <v>#DIV/0!</v>
      </c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</row>
    <row r="180" spans="1:23" ht="18" customHeight="1" thickBot="1" x14ac:dyDescent="0.25">
      <c r="A180" s="553">
        <v>8</v>
      </c>
      <c r="B180" s="554"/>
      <c r="C180" s="182"/>
      <c r="D180" s="144" t="s">
        <v>379</v>
      </c>
      <c r="E180" s="563">
        <f>E181+E188+E211+E230+E241+E246+E249+E257+E264</f>
        <v>0</v>
      </c>
      <c r="F180" s="564"/>
      <c r="G180" s="564"/>
      <c r="H180" s="554"/>
      <c r="I180" s="145" t="e">
        <f>E180/$G$534</f>
        <v>#DIV/0!</v>
      </c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</row>
    <row r="181" spans="1:23" ht="12.75" customHeight="1" outlineLevel="1" x14ac:dyDescent="0.2">
      <c r="A181" s="555" t="s">
        <v>380</v>
      </c>
      <c r="B181" s="556"/>
      <c r="C181" s="146"/>
      <c r="D181" s="147" t="s">
        <v>381</v>
      </c>
      <c r="E181" s="565">
        <f>SUM(H182:H187)</f>
        <v>0</v>
      </c>
      <c r="F181" s="566"/>
      <c r="G181" s="566"/>
      <c r="H181" s="556"/>
      <c r="I181" s="148" t="e">
        <f>E181/$G$534</f>
        <v>#DIV/0!</v>
      </c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</row>
    <row r="182" spans="1:23" ht="12.75" customHeight="1" outlineLevel="1" x14ac:dyDescent="0.2">
      <c r="A182" s="165" t="s">
        <v>382</v>
      </c>
      <c r="B182" s="248" t="s">
        <v>383</v>
      </c>
      <c r="C182" s="187" t="s">
        <v>1476</v>
      </c>
      <c r="D182" s="167" t="s">
        <v>384</v>
      </c>
      <c r="E182" s="152" t="s">
        <v>28</v>
      </c>
      <c r="F182" s="522">
        <v>1</v>
      </c>
      <c r="G182" s="639"/>
      <c r="H182" s="152">
        <f t="shared" ref="H182:H187" si="25">ROUND(G182*F182,2)</f>
        <v>0</v>
      </c>
      <c r="I182" s="169" t="e">
        <f t="shared" ref="I182:I187" si="26">H182/$G$534</f>
        <v>#DIV/0!</v>
      </c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</row>
    <row r="183" spans="1:23" ht="12.75" customHeight="1" outlineLevel="1" x14ac:dyDescent="0.2">
      <c r="A183" s="165" t="s">
        <v>385</v>
      </c>
      <c r="B183" s="252" t="s">
        <v>386</v>
      </c>
      <c r="C183" s="187" t="s">
        <v>1476</v>
      </c>
      <c r="D183" s="167" t="s">
        <v>387</v>
      </c>
      <c r="E183" s="152" t="s">
        <v>75</v>
      </c>
      <c r="F183" s="522">
        <v>20</v>
      </c>
      <c r="G183" s="639"/>
      <c r="H183" s="152">
        <f t="shared" si="25"/>
        <v>0</v>
      </c>
      <c r="I183" s="171" t="e">
        <f t="shared" si="26"/>
        <v>#DIV/0!</v>
      </c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</row>
    <row r="184" spans="1:23" ht="12.75" customHeight="1" outlineLevel="1" x14ac:dyDescent="0.2">
      <c r="A184" s="165" t="s">
        <v>388</v>
      </c>
      <c r="B184" s="252" t="s">
        <v>389</v>
      </c>
      <c r="C184" s="187" t="s">
        <v>1476</v>
      </c>
      <c r="D184" s="167" t="s">
        <v>390</v>
      </c>
      <c r="E184" s="152" t="s">
        <v>75</v>
      </c>
      <c r="F184" s="522">
        <v>20</v>
      </c>
      <c r="G184" s="639"/>
      <c r="H184" s="152">
        <f t="shared" si="25"/>
        <v>0</v>
      </c>
      <c r="I184" s="171" t="e">
        <f t="shared" si="26"/>
        <v>#DIV/0!</v>
      </c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</row>
    <row r="185" spans="1:23" ht="12.75" customHeight="1" outlineLevel="1" x14ac:dyDescent="0.2">
      <c r="A185" s="165" t="s">
        <v>391</v>
      </c>
      <c r="B185" s="252" t="s">
        <v>392</v>
      </c>
      <c r="C185" s="187" t="s">
        <v>1476</v>
      </c>
      <c r="D185" s="167" t="s">
        <v>393</v>
      </c>
      <c r="E185" s="152" t="s">
        <v>75</v>
      </c>
      <c r="F185" s="522">
        <v>20</v>
      </c>
      <c r="G185" s="639"/>
      <c r="H185" s="152">
        <f t="shared" si="25"/>
        <v>0</v>
      </c>
      <c r="I185" s="171" t="e">
        <f t="shared" si="26"/>
        <v>#DIV/0!</v>
      </c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</row>
    <row r="186" spans="1:23" ht="12.75" customHeight="1" outlineLevel="1" x14ac:dyDescent="0.2">
      <c r="A186" s="165" t="s">
        <v>394</v>
      </c>
      <c r="B186" s="252" t="s">
        <v>395</v>
      </c>
      <c r="C186" s="187" t="s">
        <v>1476</v>
      </c>
      <c r="D186" s="167" t="s">
        <v>396</v>
      </c>
      <c r="E186" s="152" t="s">
        <v>28</v>
      </c>
      <c r="F186" s="522">
        <v>2</v>
      </c>
      <c r="G186" s="639"/>
      <c r="H186" s="152">
        <f t="shared" si="25"/>
        <v>0</v>
      </c>
      <c r="I186" s="171" t="e">
        <f t="shared" si="26"/>
        <v>#DIV/0!</v>
      </c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</row>
    <row r="187" spans="1:23" ht="12.75" customHeight="1" outlineLevel="1" x14ac:dyDescent="0.2">
      <c r="A187" s="165" t="s">
        <v>1489</v>
      </c>
      <c r="B187" s="247" t="s">
        <v>397</v>
      </c>
      <c r="C187" s="187" t="s">
        <v>1476</v>
      </c>
      <c r="D187" s="179" t="s">
        <v>398</v>
      </c>
      <c r="E187" s="231" t="s">
        <v>28</v>
      </c>
      <c r="F187" s="522">
        <v>1</v>
      </c>
      <c r="G187" s="639"/>
      <c r="H187" s="152">
        <f t="shared" si="25"/>
        <v>0</v>
      </c>
      <c r="I187" s="181" t="e">
        <f t="shared" si="26"/>
        <v>#DIV/0!</v>
      </c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</row>
    <row r="188" spans="1:23" ht="12.75" customHeight="1" outlineLevel="1" x14ac:dyDescent="0.2">
      <c r="A188" s="557" t="s">
        <v>399</v>
      </c>
      <c r="B188" s="558"/>
      <c r="C188" s="154"/>
      <c r="D188" s="164" t="s">
        <v>400</v>
      </c>
      <c r="E188" s="569">
        <f>SUM(H189:H210)</f>
        <v>0</v>
      </c>
      <c r="F188" s="570"/>
      <c r="G188" s="570"/>
      <c r="H188" s="551"/>
      <c r="I188" s="156" t="e">
        <f>E188/$G$534</f>
        <v>#DIV/0!</v>
      </c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</row>
    <row r="189" spans="1:23" ht="12.75" customHeight="1" outlineLevel="1" x14ac:dyDescent="0.2">
      <c r="A189" s="165" t="s">
        <v>401</v>
      </c>
      <c r="B189" s="248" t="s">
        <v>402</v>
      </c>
      <c r="C189" s="187" t="s">
        <v>1476</v>
      </c>
      <c r="D189" s="167" t="s">
        <v>403</v>
      </c>
      <c r="E189" s="152" t="s">
        <v>28</v>
      </c>
      <c r="F189" s="522">
        <v>1</v>
      </c>
      <c r="G189" s="639"/>
      <c r="H189" s="152">
        <f t="shared" ref="H189:H210" si="27">ROUND(G189*F189,2)</f>
        <v>0</v>
      </c>
      <c r="I189" s="169" t="e">
        <f t="shared" ref="I189:I210" si="28">H189/$G$534</f>
        <v>#DIV/0!</v>
      </c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</row>
    <row r="190" spans="1:23" ht="12.75" customHeight="1" outlineLevel="1" x14ac:dyDescent="0.2">
      <c r="A190" s="165" t="s">
        <v>404</v>
      </c>
      <c r="B190" s="252" t="s">
        <v>405</v>
      </c>
      <c r="C190" s="187" t="s">
        <v>1476</v>
      </c>
      <c r="D190" s="167" t="s">
        <v>406</v>
      </c>
      <c r="E190" s="152" t="s">
        <v>75</v>
      </c>
      <c r="F190" s="522">
        <v>703</v>
      </c>
      <c r="G190" s="639"/>
      <c r="H190" s="152">
        <f t="shared" si="27"/>
        <v>0</v>
      </c>
      <c r="I190" s="171" t="e">
        <f t="shared" si="28"/>
        <v>#DIV/0!</v>
      </c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</row>
    <row r="191" spans="1:23" ht="12.75" customHeight="1" outlineLevel="1" x14ac:dyDescent="0.2">
      <c r="A191" s="165" t="s">
        <v>407</v>
      </c>
      <c r="B191" s="252" t="s">
        <v>408</v>
      </c>
      <c r="C191" s="187" t="s">
        <v>1476</v>
      </c>
      <c r="D191" s="167" t="s">
        <v>409</v>
      </c>
      <c r="E191" s="152" t="s">
        <v>75</v>
      </c>
      <c r="F191" s="522">
        <v>427</v>
      </c>
      <c r="G191" s="639"/>
      <c r="H191" s="152">
        <f t="shared" si="27"/>
        <v>0</v>
      </c>
      <c r="I191" s="171" t="e">
        <f t="shared" si="28"/>
        <v>#DIV/0!</v>
      </c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</row>
    <row r="192" spans="1:23" ht="12.75" customHeight="1" outlineLevel="1" x14ac:dyDescent="0.2">
      <c r="A192" s="165" t="s">
        <v>410</v>
      </c>
      <c r="B192" s="252" t="s">
        <v>411</v>
      </c>
      <c r="C192" s="187" t="s">
        <v>1476</v>
      </c>
      <c r="D192" s="167" t="s">
        <v>412</v>
      </c>
      <c r="E192" s="152" t="s">
        <v>75</v>
      </c>
      <c r="F192" s="522">
        <v>155</v>
      </c>
      <c r="G192" s="639"/>
      <c r="H192" s="152">
        <f t="shared" si="27"/>
        <v>0</v>
      </c>
      <c r="I192" s="171" t="e">
        <f t="shared" si="28"/>
        <v>#DIV/0!</v>
      </c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</row>
    <row r="193" spans="1:23" ht="12.75" customHeight="1" outlineLevel="1" x14ac:dyDescent="0.2">
      <c r="A193" s="165" t="s">
        <v>413</v>
      </c>
      <c r="B193" s="252" t="s">
        <v>414</v>
      </c>
      <c r="C193" s="187" t="s">
        <v>1476</v>
      </c>
      <c r="D193" s="167" t="s">
        <v>415</v>
      </c>
      <c r="E193" s="152" t="s">
        <v>75</v>
      </c>
      <c r="F193" s="522">
        <v>261</v>
      </c>
      <c r="G193" s="639"/>
      <c r="H193" s="152">
        <f t="shared" si="27"/>
        <v>0</v>
      </c>
      <c r="I193" s="171" t="e">
        <f t="shared" si="28"/>
        <v>#DIV/0!</v>
      </c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</row>
    <row r="194" spans="1:23" ht="12.75" customHeight="1" outlineLevel="1" x14ac:dyDescent="0.2">
      <c r="A194" s="165" t="s">
        <v>416</v>
      </c>
      <c r="B194" s="253" t="s">
        <v>1345</v>
      </c>
      <c r="C194" s="187" t="s">
        <v>1476</v>
      </c>
      <c r="D194" s="167" t="s">
        <v>417</v>
      </c>
      <c r="E194" s="152" t="s">
        <v>75</v>
      </c>
      <c r="F194" s="522">
        <v>51</v>
      </c>
      <c r="G194" s="639"/>
      <c r="H194" s="152">
        <f t="shared" si="27"/>
        <v>0</v>
      </c>
      <c r="I194" s="171" t="e">
        <f t="shared" si="28"/>
        <v>#DIV/0!</v>
      </c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</row>
    <row r="195" spans="1:23" ht="12.75" customHeight="1" outlineLevel="1" x14ac:dyDescent="0.2">
      <c r="A195" s="165" t="s">
        <v>418</v>
      </c>
      <c r="B195" s="252" t="s">
        <v>419</v>
      </c>
      <c r="C195" s="187" t="s">
        <v>1476</v>
      </c>
      <c r="D195" s="167" t="s">
        <v>420</v>
      </c>
      <c r="E195" s="152" t="s">
        <v>75</v>
      </c>
      <c r="F195" s="522">
        <v>42</v>
      </c>
      <c r="G195" s="639"/>
      <c r="H195" s="152">
        <f t="shared" si="27"/>
        <v>0</v>
      </c>
      <c r="I195" s="171" t="e">
        <f t="shared" si="28"/>
        <v>#DIV/0!</v>
      </c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</row>
    <row r="196" spans="1:23" ht="12.75" customHeight="1" outlineLevel="1" x14ac:dyDescent="0.2">
      <c r="A196" s="165" t="s">
        <v>421</v>
      </c>
      <c r="B196" s="252" t="s">
        <v>422</v>
      </c>
      <c r="C196" s="187" t="s">
        <v>1476</v>
      </c>
      <c r="D196" s="167" t="s">
        <v>423</v>
      </c>
      <c r="E196" s="152" t="s">
        <v>75</v>
      </c>
      <c r="F196" s="522">
        <v>121</v>
      </c>
      <c r="G196" s="639"/>
      <c r="H196" s="152">
        <f t="shared" si="27"/>
        <v>0</v>
      </c>
      <c r="I196" s="171" t="e">
        <f t="shared" si="28"/>
        <v>#DIV/0!</v>
      </c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</row>
    <row r="197" spans="1:23" ht="12.75" customHeight="1" outlineLevel="1" x14ac:dyDescent="0.2">
      <c r="A197" s="165" t="s">
        <v>424</v>
      </c>
      <c r="B197" s="252" t="s">
        <v>425</v>
      </c>
      <c r="C197" s="187" t="s">
        <v>1476</v>
      </c>
      <c r="D197" s="167" t="s">
        <v>426</v>
      </c>
      <c r="E197" s="152" t="s">
        <v>28</v>
      </c>
      <c r="F197" s="522">
        <v>16</v>
      </c>
      <c r="G197" s="639"/>
      <c r="H197" s="152">
        <f t="shared" si="27"/>
        <v>0</v>
      </c>
      <c r="I197" s="171" t="e">
        <f t="shared" si="28"/>
        <v>#DIV/0!</v>
      </c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</row>
    <row r="198" spans="1:23" ht="12.75" customHeight="1" outlineLevel="1" x14ac:dyDescent="0.2">
      <c r="A198" s="165" t="s">
        <v>427</v>
      </c>
      <c r="B198" s="252" t="s">
        <v>428</v>
      </c>
      <c r="C198" s="187" t="s">
        <v>1476</v>
      </c>
      <c r="D198" s="167" t="s">
        <v>429</v>
      </c>
      <c r="E198" s="152" t="s">
        <v>28</v>
      </c>
      <c r="F198" s="522">
        <v>78</v>
      </c>
      <c r="G198" s="639"/>
      <c r="H198" s="152">
        <f t="shared" si="27"/>
        <v>0</v>
      </c>
      <c r="I198" s="171" t="e">
        <f t="shared" si="28"/>
        <v>#DIV/0!</v>
      </c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</row>
    <row r="199" spans="1:23" ht="12.75" customHeight="1" outlineLevel="1" x14ac:dyDescent="0.2">
      <c r="A199" s="165" t="s">
        <v>430</v>
      </c>
      <c r="B199" s="252" t="s">
        <v>431</v>
      </c>
      <c r="C199" s="187" t="s">
        <v>1476</v>
      </c>
      <c r="D199" s="167" t="s">
        <v>432</v>
      </c>
      <c r="E199" s="152" t="s">
        <v>28</v>
      </c>
      <c r="F199" s="522">
        <v>8</v>
      </c>
      <c r="G199" s="639"/>
      <c r="H199" s="152">
        <f t="shared" si="27"/>
        <v>0</v>
      </c>
      <c r="I199" s="171" t="e">
        <f t="shared" si="28"/>
        <v>#DIV/0!</v>
      </c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</row>
    <row r="200" spans="1:23" ht="12.75" customHeight="1" outlineLevel="1" x14ac:dyDescent="0.2">
      <c r="A200" s="165" t="s">
        <v>433</v>
      </c>
      <c r="B200" s="252" t="s">
        <v>434</v>
      </c>
      <c r="C200" s="187" t="s">
        <v>1476</v>
      </c>
      <c r="D200" s="167" t="s">
        <v>435</v>
      </c>
      <c r="E200" s="152" t="s">
        <v>28</v>
      </c>
      <c r="F200" s="522">
        <v>29</v>
      </c>
      <c r="G200" s="639"/>
      <c r="H200" s="152">
        <f t="shared" si="27"/>
        <v>0</v>
      </c>
      <c r="I200" s="171" t="e">
        <f t="shared" si="28"/>
        <v>#DIV/0!</v>
      </c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</row>
    <row r="201" spans="1:23" ht="12.75" customHeight="1" outlineLevel="1" x14ac:dyDescent="0.2">
      <c r="A201" s="165" t="s">
        <v>436</v>
      </c>
      <c r="B201" s="252" t="s">
        <v>437</v>
      </c>
      <c r="C201" s="187" t="s">
        <v>1476</v>
      </c>
      <c r="D201" s="167" t="s">
        <v>438</v>
      </c>
      <c r="E201" s="152" t="s">
        <v>28</v>
      </c>
      <c r="F201" s="522">
        <v>47</v>
      </c>
      <c r="G201" s="639"/>
      <c r="H201" s="152">
        <f t="shared" si="27"/>
        <v>0</v>
      </c>
      <c r="I201" s="171" t="e">
        <f t="shared" si="28"/>
        <v>#DIV/0!</v>
      </c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</row>
    <row r="202" spans="1:23" ht="12.75" customHeight="1" outlineLevel="1" x14ac:dyDescent="0.2">
      <c r="A202" s="165" t="s">
        <v>439</v>
      </c>
      <c r="B202" s="252" t="s">
        <v>440</v>
      </c>
      <c r="C202" s="187" t="s">
        <v>1476</v>
      </c>
      <c r="D202" s="167" t="s">
        <v>441</v>
      </c>
      <c r="E202" s="152" t="s">
        <v>28</v>
      </c>
      <c r="F202" s="522">
        <v>3</v>
      </c>
      <c r="G202" s="639"/>
      <c r="H202" s="152">
        <f t="shared" si="27"/>
        <v>0</v>
      </c>
      <c r="I202" s="171" t="e">
        <f t="shared" si="28"/>
        <v>#DIV/0!</v>
      </c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</row>
    <row r="203" spans="1:23" ht="12.75" customHeight="1" outlineLevel="1" x14ac:dyDescent="0.2">
      <c r="A203" s="165" t="s">
        <v>442</v>
      </c>
      <c r="B203" s="252" t="s">
        <v>443</v>
      </c>
      <c r="C203" s="187" t="s">
        <v>1476</v>
      </c>
      <c r="D203" s="167" t="s">
        <v>444</v>
      </c>
      <c r="E203" s="152" t="s">
        <v>28</v>
      </c>
      <c r="F203" s="522">
        <v>67</v>
      </c>
      <c r="G203" s="639"/>
      <c r="H203" s="152">
        <f t="shared" si="27"/>
        <v>0</v>
      </c>
      <c r="I203" s="171" t="e">
        <f t="shared" si="28"/>
        <v>#DIV/0!</v>
      </c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</row>
    <row r="204" spans="1:23" ht="12.75" customHeight="1" outlineLevel="1" x14ac:dyDescent="0.2">
      <c r="A204" s="165" t="s">
        <v>445</v>
      </c>
      <c r="B204" s="252" t="s">
        <v>446</v>
      </c>
      <c r="C204" s="187" t="s">
        <v>1476</v>
      </c>
      <c r="D204" s="167" t="s">
        <v>447</v>
      </c>
      <c r="E204" s="152" t="s">
        <v>28</v>
      </c>
      <c r="F204" s="522">
        <v>2</v>
      </c>
      <c r="G204" s="639"/>
      <c r="H204" s="152">
        <f t="shared" si="27"/>
        <v>0</v>
      </c>
      <c r="I204" s="171" t="e">
        <f t="shared" si="28"/>
        <v>#DIV/0!</v>
      </c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</row>
    <row r="205" spans="1:23" ht="12.75" customHeight="1" outlineLevel="1" x14ac:dyDescent="0.2">
      <c r="A205" s="165" t="s">
        <v>448</v>
      </c>
      <c r="B205" s="252" t="s">
        <v>449</v>
      </c>
      <c r="C205" s="187" t="s">
        <v>1476</v>
      </c>
      <c r="D205" s="167" t="s">
        <v>450</v>
      </c>
      <c r="E205" s="152" t="s">
        <v>28</v>
      </c>
      <c r="F205" s="522">
        <v>2</v>
      </c>
      <c r="G205" s="639"/>
      <c r="H205" s="152">
        <f t="shared" si="27"/>
        <v>0</v>
      </c>
      <c r="I205" s="171" t="e">
        <f t="shared" si="28"/>
        <v>#DIV/0!</v>
      </c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</row>
    <row r="206" spans="1:23" ht="12.75" customHeight="1" outlineLevel="1" x14ac:dyDescent="0.2">
      <c r="A206" s="165" t="s">
        <v>451</v>
      </c>
      <c r="B206" s="252" t="s">
        <v>452</v>
      </c>
      <c r="C206" s="187" t="s">
        <v>1476</v>
      </c>
      <c r="D206" s="167" t="s">
        <v>453</v>
      </c>
      <c r="E206" s="152" t="s">
        <v>28</v>
      </c>
      <c r="F206" s="522">
        <v>2</v>
      </c>
      <c r="G206" s="639"/>
      <c r="H206" s="152">
        <f t="shared" si="27"/>
        <v>0</v>
      </c>
      <c r="I206" s="171" t="e">
        <f t="shared" si="28"/>
        <v>#DIV/0!</v>
      </c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</row>
    <row r="207" spans="1:23" ht="12.75" customHeight="1" outlineLevel="1" x14ac:dyDescent="0.2">
      <c r="A207" s="165" t="s">
        <v>454</v>
      </c>
      <c r="B207" s="252" t="s">
        <v>455</v>
      </c>
      <c r="C207" s="187" t="s">
        <v>1476</v>
      </c>
      <c r="D207" s="167" t="s">
        <v>456</v>
      </c>
      <c r="E207" s="152" t="s">
        <v>28</v>
      </c>
      <c r="F207" s="522">
        <v>2</v>
      </c>
      <c r="G207" s="639"/>
      <c r="H207" s="152">
        <f t="shared" si="27"/>
        <v>0</v>
      </c>
      <c r="I207" s="171" t="e">
        <f t="shared" si="28"/>
        <v>#DIV/0!</v>
      </c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ht="12.75" customHeight="1" outlineLevel="1" x14ac:dyDescent="0.2">
      <c r="A208" s="165" t="s">
        <v>457</v>
      </c>
      <c r="B208" s="252" t="s">
        <v>458</v>
      </c>
      <c r="C208" s="187" t="s">
        <v>1476</v>
      </c>
      <c r="D208" s="167" t="s">
        <v>459</v>
      </c>
      <c r="E208" s="152" t="s">
        <v>28</v>
      </c>
      <c r="F208" s="522">
        <v>2</v>
      </c>
      <c r="G208" s="639"/>
      <c r="H208" s="152">
        <f t="shared" si="27"/>
        <v>0</v>
      </c>
      <c r="I208" s="171" t="e">
        <f t="shared" si="28"/>
        <v>#DIV/0!</v>
      </c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ht="12.75" customHeight="1" outlineLevel="1" x14ac:dyDescent="0.2">
      <c r="A209" s="165" t="s">
        <v>460</v>
      </c>
      <c r="B209" s="252" t="s">
        <v>461</v>
      </c>
      <c r="C209" s="187" t="s">
        <v>1476</v>
      </c>
      <c r="D209" s="167" t="s">
        <v>462</v>
      </c>
      <c r="E209" s="152" t="s">
        <v>28</v>
      </c>
      <c r="F209" s="522">
        <v>2</v>
      </c>
      <c r="G209" s="639"/>
      <c r="H209" s="152">
        <f t="shared" si="27"/>
        <v>0</v>
      </c>
      <c r="I209" s="171" t="e">
        <f t="shared" si="28"/>
        <v>#DIV/0!</v>
      </c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</row>
    <row r="210" spans="1:23" ht="12.75" customHeight="1" outlineLevel="1" x14ac:dyDescent="0.2">
      <c r="A210" s="165" t="s">
        <v>463</v>
      </c>
      <c r="B210" s="254" t="s">
        <v>464</v>
      </c>
      <c r="C210" s="187" t="s">
        <v>1476</v>
      </c>
      <c r="D210" s="179" t="s">
        <v>465</v>
      </c>
      <c r="E210" s="231" t="s">
        <v>28</v>
      </c>
      <c r="F210" s="522">
        <v>11</v>
      </c>
      <c r="G210" s="639"/>
      <c r="H210" s="152">
        <f t="shared" si="27"/>
        <v>0</v>
      </c>
      <c r="I210" s="181" t="e">
        <f t="shared" si="28"/>
        <v>#DIV/0!</v>
      </c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ht="12.75" customHeight="1" outlineLevel="1" x14ac:dyDescent="0.2">
      <c r="A211" s="559" t="s">
        <v>466</v>
      </c>
      <c r="B211" s="558"/>
      <c r="C211" s="154"/>
      <c r="D211" s="164" t="s">
        <v>467</v>
      </c>
      <c r="E211" s="567">
        <f>SUM(H212:H229)</f>
        <v>0</v>
      </c>
      <c r="F211" s="568"/>
      <c r="G211" s="568"/>
      <c r="H211" s="558"/>
      <c r="I211" s="156" t="e">
        <f>E211/$G$534</f>
        <v>#DIV/0!</v>
      </c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ht="12.75" customHeight="1" outlineLevel="1" x14ac:dyDescent="0.2">
      <c r="A212" s="165" t="s">
        <v>468</v>
      </c>
      <c r="B212" s="248" t="s">
        <v>469</v>
      </c>
      <c r="C212" s="187" t="s">
        <v>1476</v>
      </c>
      <c r="D212" s="167" t="s">
        <v>470</v>
      </c>
      <c r="E212" s="152" t="s">
        <v>75</v>
      </c>
      <c r="F212" s="522">
        <v>571</v>
      </c>
      <c r="G212" s="639"/>
      <c r="H212" s="152">
        <f t="shared" ref="H212:H229" si="29">ROUND(G212*F212,2)</f>
        <v>0</v>
      </c>
      <c r="I212" s="169" t="e">
        <f t="shared" ref="I212:I229" si="30">H212/$G$534</f>
        <v>#DIV/0!</v>
      </c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ht="12.75" customHeight="1" outlineLevel="1" x14ac:dyDescent="0.2">
      <c r="A213" s="165" t="s">
        <v>471</v>
      </c>
      <c r="B213" s="252" t="s">
        <v>472</v>
      </c>
      <c r="C213" s="187" t="s">
        <v>1476</v>
      </c>
      <c r="D213" s="167" t="s">
        <v>473</v>
      </c>
      <c r="E213" s="152" t="s">
        <v>75</v>
      </c>
      <c r="F213" s="522">
        <v>31</v>
      </c>
      <c r="G213" s="639"/>
      <c r="H213" s="152">
        <f t="shared" si="29"/>
        <v>0</v>
      </c>
      <c r="I213" s="171" t="e">
        <f t="shared" si="30"/>
        <v>#DIV/0!</v>
      </c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ht="12.75" customHeight="1" outlineLevel="1" x14ac:dyDescent="0.2">
      <c r="A214" s="165" t="s">
        <v>474</v>
      </c>
      <c r="B214" s="252" t="s">
        <v>475</v>
      </c>
      <c r="C214" s="187" t="s">
        <v>1476</v>
      </c>
      <c r="D214" s="167" t="s">
        <v>476</v>
      </c>
      <c r="E214" s="152" t="s">
        <v>28</v>
      </c>
      <c r="F214" s="522">
        <v>6</v>
      </c>
      <c r="G214" s="639"/>
      <c r="H214" s="152">
        <f t="shared" si="29"/>
        <v>0</v>
      </c>
      <c r="I214" s="171" t="e">
        <f t="shared" si="30"/>
        <v>#DIV/0!</v>
      </c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ht="12.75" customHeight="1" outlineLevel="1" x14ac:dyDescent="0.2">
      <c r="A215" s="165" t="s">
        <v>477</v>
      </c>
      <c r="B215" s="252" t="s">
        <v>478</v>
      </c>
      <c r="C215" s="187" t="s">
        <v>1476</v>
      </c>
      <c r="D215" s="167" t="s">
        <v>479</v>
      </c>
      <c r="E215" s="152" t="s">
        <v>28</v>
      </c>
      <c r="F215" s="522">
        <v>8</v>
      </c>
      <c r="G215" s="639"/>
      <c r="H215" s="152">
        <f t="shared" si="29"/>
        <v>0</v>
      </c>
      <c r="I215" s="171" t="e">
        <f t="shared" si="30"/>
        <v>#DIV/0!</v>
      </c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ht="12.75" customHeight="1" outlineLevel="1" x14ac:dyDescent="0.2">
      <c r="A216" s="165" t="s">
        <v>480</v>
      </c>
      <c r="B216" s="252" t="s">
        <v>481</v>
      </c>
      <c r="C216" s="187" t="s">
        <v>1476</v>
      </c>
      <c r="D216" s="167" t="s">
        <v>482</v>
      </c>
      <c r="E216" s="152" t="s">
        <v>28</v>
      </c>
      <c r="F216" s="522">
        <v>26</v>
      </c>
      <c r="G216" s="639"/>
      <c r="H216" s="152">
        <f t="shared" si="29"/>
        <v>0</v>
      </c>
      <c r="I216" s="171" t="e">
        <f t="shared" si="30"/>
        <v>#DIV/0!</v>
      </c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ht="12.75" customHeight="1" outlineLevel="1" x14ac:dyDescent="0.2">
      <c r="A217" s="165" t="s">
        <v>483</v>
      </c>
      <c r="B217" s="252" t="s">
        <v>484</v>
      </c>
      <c r="C217" s="187" t="s">
        <v>1476</v>
      </c>
      <c r="D217" s="167" t="s">
        <v>485</v>
      </c>
      <c r="E217" s="152" t="s">
        <v>28</v>
      </c>
      <c r="F217" s="522">
        <v>3</v>
      </c>
      <c r="G217" s="639"/>
      <c r="H217" s="152">
        <f t="shared" si="29"/>
        <v>0</v>
      </c>
      <c r="I217" s="171" t="e">
        <f t="shared" si="30"/>
        <v>#DIV/0!</v>
      </c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ht="12.75" customHeight="1" outlineLevel="1" x14ac:dyDescent="0.2">
      <c r="A218" s="165" t="s">
        <v>486</v>
      </c>
      <c r="B218" s="252" t="s">
        <v>487</v>
      </c>
      <c r="C218" s="187" t="s">
        <v>1476</v>
      </c>
      <c r="D218" s="167" t="s">
        <v>488</v>
      </c>
      <c r="E218" s="152" t="s">
        <v>28</v>
      </c>
      <c r="F218" s="522">
        <v>3</v>
      </c>
      <c r="G218" s="639"/>
      <c r="H218" s="152">
        <f t="shared" si="29"/>
        <v>0</v>
      </c>
      <c r="I218" s="171" t="e">
        <f t="shared" si="30"/>
        <v>#DIV/0!</v>
      </c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ht="12.75" customHeight="1" outlineLevel="1" x14ac:dyDescent="0.2">
      <c r="A219" s="165" t="s">
        <v>489</v>
      </c>
      <c r="B219" s="252" t="s">
        <v>490</v>
      </c>
      <c r="C219" s="187" t="s">
        <v>1476</v>
      </c>
      <c r="D219" s="167" t="s">
        <v>491</v>
      </c>
      <c r="E219" s="152" t="s">
        <v>28</v>
      </c>
      <c r="F219" s="522">
        <v>3</v>
      </c>
      <c r="G219" s="639"/>
      <c r="H219" s="152">
        <f t="shared" si="29"/>
        <v>0</v>
      </c>
      <c r="I219" s="171" t="e">
        <f t="shared" si="30"/>
        <v>#DIV/0!</v>
      </c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ht="12.75" customHeight="1" outlineLevel="1" x14ac:dyDescent="0.2">
      <c r="A220" s="165" t="s">
        <v>492</v>
      </c>
      <c r="B220" s="252" t="s">
        <v>493</v>
      </c>
      <c r="C220" s="187" t="s">
        <v>1476</v>
      </c>
      <c r="D220" s="167" t="s">
        <v>494</v>
      </c>
      <c r="E220" s="152" t="s">
        <v>28</v>
      </c>
      <c r="F220" s="522">
        <v>24</v>
      </c>
      <c r="G220" s="639"/>
      <c r="H220" s="152">
        <f t="shared" si="29"/>
        <v>0</v>
      </c>
      <c r="I220" s="171" t="e">
        <f t="shared" si="30"/>
        <v>#DIV/0!</v>
      </c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ht="12.75" customHeight="1" outlineLevel="1" x14ac:dyDescent="0.2">
      <c r="A221" s="165" t="s">
        <v>495</v>
      </c>
      <c r="B221" s="252" t="s">
        <v>496</v>
      </c>
      <c r="C221" s="187" t="s">
        <v>1476</v>
      </c>
      <c r="D221" s="167" t="s">
        <v>497</v>
      </c>
      <c r="E221" s="152" t="s">
        <v>28</v>
      </c>
      <c r="F221" s="522">
        <v>24</v>
      </c>
      <c r="G221" s="639"/>
      <c r="H221" s="152">
        <f t="shared" si="29"/>
        <v>0</v>
      </c>
      <c r="I221" s="171" t="e">
        <f t="shared" si="30"/>
        <v>#DIV/0!</v>
      </c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ht="12.75" customHeight="1" outlineLevel="1" x14ac:dyDescent="0.2">
      <c r="A222" s="165" t="s">
        <v>498</v>
      </c>
      <c r="B222" s="252" t="s">
        <v>499</v>
      </c>
      <c r="C222" s="187" t="s">
        <v>1476</v>
      </c>
      <c r="D222" s="167" t="s">
        <v>500</v>
      </c>
      <c r="E222" s="152" t="s">
        <v>28</v>
      </c>
      <c r="F222" s="522">
        <v>3</v>
      </c>
      <c r="G222" s="639"/>
      <c r="H222" s="152">
        <f t="shared" si="29"/>
        <v>0</v>
      </c>
      <c r="I222" s="171" t="e">
        <f t="shared" si="30"/>
        <v>#DIV/0!</v>
      </c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ht="12.75" customHeight="1" outlineLevel="1" x14ac:dyDescent="0.2">
      <c r="A223" s="165" t="s">
        <v>501</v>
      </c>
      <c r="B223" s="252" t="s">
        <v>502</v>
      </c>
      <c r="C223" s="187" t="s">
        <v>1476</v>
      </c>
      <c r="D223" s="167" t="s">
        <v>503</v>
      </c>
      <c r="E223" s="152" t="s">
        <v>28</v>
      </c>
      <c r="F223" s="522">
        <v>31</v>
      </c>
      <c r="G223" s="639"/>
      <c r="H223" s="152">
        <f t="shared" si="29"/>
        <v>0</v>
      </c>
      <c r="I223" s="171" t="e">
        <f t="shared" si="30"/>
        <v>#DIV/0!</v>
      </c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ht="12.75" customHeight="1" outlineLevel="1" x14ac:dyDescent="0.2">
      <c r="A224" s="165" t="s">
        <v>504</v>
      </c>
      <c r="B224" s="252" t="s">
        <v>505</v>
      </c>
      <c r="C224" s="187" t="s">
        <v>1476</v>
      </c>
      <c r="D224" s="167" t="s">
        <v>506</v>
      </c>
      <c r="E224" s="152" t="s">
        <v>28</v>
      </c>
      <c r="F224" s="522">
        <v>6</v>
      </c>
      <c r="G224" s="639"/>
      <c r="H224" s="152">
        <f t="shared" si="29"/>
        <v>0</v>
      </c>
      <c r="I224" s="171" t="e">
        <f t="shared" si="30"/>
        <v>#DIV/0!</v>
      </c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ht="12.75" customHeight="1" outlineLevel="1" x14ac:dyDescent="0.2">
      <c r="A225" s="165" t="s">
        <v>507</v>
      </c>
      <c r="B225" s="252" t="s">
        <v>508</v>
      </c>
      <c r="C225" s="187" t="s">
        <v>1476</v>
      </c>
      <c r="D225" s="167" t="s">
        <v>509</v>
      </c>
      <c r="E225" s="152" t="s">
        <v>28</v>
      </c>
      <c r="F225" s="522">
        <v>31</v>
      </c>
      <c r="G225" s="639"/>
      <c r="H225" s="152">
        <f t="shared" si="29"/>
        <v>0</v>
      </c>
      <c r="I225" s="171" t="e">
        <f t="shared" si="30"/>
        <v>#DIV/0!</v>
      </c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ht="12.75" customHeight="1" outlineLevel="1" x14ac:dyDescent="0.2">
      <c r="A226" s="165" t="s">
        <v>510</v>
      </c>
      <c r="B226" s="252" t="s">
        <v>511</v>
      </c>
      <c r="C226" s="187" t="s">
        <v>1476</v>
      </c>
      <c r="D226" s="167" t="s">
        <v>512</v>
      </c>
      <c r="E226" s="152" t="s">
        <v>28</v>
      </c>
      <c r="F226" s="522">
        <v>3</v>
      </c>
      <c r="G226" s="639"/>
      <c r="H226" s="152">
        <f t="shared" si="29"/>
        <v>0</v>
      </c>
      <c r="I226" s="171" t="e">
        <f t="shared" si="30"/>
        <v>#DIV/0!</v>
      </c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ht="12.75" customHeight="1" outlineLevel="1" x14ac:dyDescent="0.2">
      <c r="A227" s="165" t="s">
        <v>513</v>
      </c>
      <c r="B227" s="252" t="s">
        <v>514</v>
      </c>
      <c r="C227" s="187" t="s">
        <v>1476</v>
      </c>
      <c r="D227" s="167" t="s">
        <v>515</v>
      </c>
      <c r="E227" s="152" t="s">
        <v>28</v>
      </c>
      <c r="F227" s="522">
        <v>66</v>
      </c>
      <c r="G227" s="639"/>
      <c r="H227" s="152">
        <f t="shared" si="29"/>
        <v>0</v>
      </c>
      <c r="I227" s="171" t="e">
        <f t="shared" si="30"/>
        <v>#DIV/0!</v>
      </c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ht="12.75" customHeight="1" outlineLevel="1" x14ac:dyDescent="0.2">
      <c r="A228" s="165" t="s">
        <v>516</v>
      </c>
      <c r="B228" s="254" t="s">
        <v>517</v>
      </c>
      <c r="C228" s="187" t="s">
        <v>1476</v>
      </c>
      <c r="D228" s="167" t="s">
        <v>518</v>
      </c>
      <c r="E228" s="152" t="s">
        <v>28</v>
      </c>
      <c r="F228" s="522">
        <v>1</v>
      </c>
      <c r="G228" s="639"/>
      <c r="H228" s="152">
        <f t="shared" si="29"/>
        <v>0</v>
      </c>
      <c r="I228" s="181" t="e">
        <f t="shared" si="30"/>
        <v>#DIV/0!</v>
      </c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ht="12.75" customHeight="1" outlineLevel="1" x14ac:dyDescent="0.2">
      <c r="A229" s="165" t="s">
        <v>519</v>
      </c>
      <c r="B229" s="255" t="s">
        <v>520</v>
      </c>
      <c r="C229" s="187" t="s">
        <v>1476</v>
      </c>
      <c r="D229" s="167" t="s">
        <v>521</v>
      </c>
      <c r="E229" s="152" t="s">
        <v>28</v>
      </c>
      <c r="F229" s="522">
        <v>60</v>
      </c>
      <c r="G229" s="639"/>
      <c r="H229" s="152">
        <f t="shared" si="29"/>
        <v>0</v>
      </c>
      <c r="I229" s="256" t="e">
        <f t="shared" si="30"/>
        <v>#DIV/0!</v>
      </c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ht="12.75" customHeight="1" outlineLevel="1" x14ac:dyDescent="0.2">
      <c r="A230" s="559" t="s">
        <v>522</v>
      </c>
      <c r="B230" s="558"/>
      <c r="C230" s="154"/>
      <c r="D230" s="164" t="s">
        <v>523</v>
      </c>
      <c r="E230" s="569">
        <f>SUM(H231:H240)</f>
        <v>0</v>
      </c>
      <c r="F230" s="570"/>
      <c r="G230" s="570"/>
      <c r="H230" s="551"/>
      <c r="I230" s="156" t="e">
        <f>E230/$G$534</f>
        <v>#DIV/0!</v>
      </c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ht="12.75" customHeight="1" outlineLevel="1" x14ac:dyDescent="0.2">
      <c r="A231" s="257" t="s">
        <v>524</v>
      </c>
      <c r="B231" s="258" t="s">
        <v>525</v>
      </c>
      <c r="C231" s="187" t="s">
        <v>1476</v>
      </c>
      <c r="D231" s="167" t="s">
        <v>526</v>
      </c>
      <c r="E231" s="152" t="s">
        <v>75</v>
      </c>
      <c r="F231" s="522">
        <v>173</v>
      </c>
      <c r="G231" s="639"/>
      <c r="H231" s="152">
        <f t="shared" ref="H231:H245" si="31">ROUND(G231*F231,2)</f>
        <v>0</v>
      </c>
      <c r="I231" s="259" t="e">
        <f t="shared" ref="I231:I240" si="32">H231/$G$534</f>
        <v>#DIV/0!</v>
      </c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ht="12.75" customHeight="1" outlineLevel="1" x14ac:dyDescent="0.2">
      <c r="A232" s="257" t="s">
        <v>527</v>
      </c>
      <c r="B232" s="254" t="s">
        <v>528</v>
      </c>
      <c r="C232" s="187" t="s">
        <v>1476</v>
      </c>
      <c r="D232" s="167" t="s">
        <v>529</v>
      </c>
      <c r="E232" s="152" t="s">
        <v>75</v>
      </c>
      <c r="F232" s="522">
        <v>136</v>
      </c>
      <c r="G232" s="639"/>
      <c r="H232" s="152">
        <f t="shared" si="31"/>
        <v>0</v>
      </c>
      <c r="I232" s="181" t="e">
        <f t="shared" si="32"/>
        <v>#DIV/0!</v>
      </c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ht="12.75" customHeight="1" outlineLevel="1" x14ac:dyDescent="0.2">
      <c r="A233" s="257" t="s">
        <v>530</v>
      </c>
      <c r="B233" s="254" t="s">
        <v>531</v>
      </c>
      <c r="C233" s="187" t="s">
        <v>1476</v>
      </c>
      <c r="D233" s="167" t="s">
        <v>532</v>
      </c>
      <c r="E233" s="152" t="s">
        <v>75</v>
      </c>
      <c r="F233" s="522">
        <v>156</v>
      </c>
      <c r="G233" s="639"/>
      <c r="H233" s="152">
        <f t="shared" si="31"/>
        <v>0</v>
      </c>
      <c r="I233" s="181" t="e">
        <f t="shared" si="32"/>
        <v>#DIV/0!</v>
      </c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ht="12.75" customHeight="1" outlineLevel="1" x14ac:dyDescent="0.2">
      <c r="A234" s="257" t="s">
        <v>533</v>
      </c>
      <c r="B234" s="254" t="s">
        <v>534</v>
      </c>
      <c r="C234" s="187" t="s">
        <v>1476</v>
      </c>
      <c r="D234" s="167" t="s">
        <v>535</v>
      </c>
      <c r="E234" s="152" t="s">
        <v>75</v>
      </c>
      <c r="F234" s="522">
        <v>204</v>
      </c>
      <c r="G234" s="639"/>
      <c r="H234" s="152">
        <f t="shared" si="31"/>
        <v>0</v>
      </c>
      <c r="I234" s="181" t="e">
        <f t="shared" si="32"/>
        <v>#DIV/0!</v>
      </c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ht="12.75" customHeight="1" outlineLevel="1" x14ac:dyDescent="0.2">
      <c r="A235" s="257" t="s">
        <v>536</v>
      </c>
      <c r="B235" s="254" t="s">
        <v>537</v>
      </c>
      <c r="C235" s="187" t="s">
        <v>1476</v>
      </c>
      <c r="D235" s="167" t="s">
        <v>538</v>
      </c>
      <c r="E235" s="152" t="s">
        <v>75</v>
      </c>
      <c r="F235" s="522">
        <v>51</v>
      </c>
      <c r="G235" s="639"/>
      <c r="H235" s="152">
        <f t="shared" si="31"/>
        <v>0</v>
      </c>
      <c r="I235" s="181" t="e">
        <f t="shared" si="32"/>
        <v>#DIV/0!</v>
      </c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ht="15" customHeight="1" outlineLevel="1" x14ac:dyDescent="0.2">
      <c r="A236" s="257" t="s">
        <v>539</v>
      </c>
      <c r="B236" s="254" t="s">
        <v>540</v>
      </c>
      <c r="C236" s="187" t="s">
        <v>1476</v>
      </c>
      <c r="D236" s="244" t="s">
        <v>541</v>
      </c>
      <c r="E236" s="152" t="s">
        <v>28</v>
      </c>
      <c r="F236" s="522">
        <v>16</v>
      </c>
      <c r="G236" s="639"/>
      <c r="H236" s="152">
        <f t="shared" si="31"/>
        <v>0</v>
      </c>
      <c r="I236" s="181" t="e">
        <f t="shared" si="32"/>
        <v>#DIV/0!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ht="12.75" customHeight="1" outlineLevel="1" x14ac:dyDescent="0.2">
      <c r="A237" s="257" t="s">
        <v>542</v>
      </c>
      <c r="B237" s="254" t="s">
        <v>543</v>
      </c>
      <c r="C237" s="187" t="s">
        <v>1476</v>
      </c>
      <c r="D237" s="167" t="s">
        <v>544</v>
      </c>
      <c r="E237" s="152" t="s">
        <v>28</v>
      </c>
      <c r="F237" s="522">
        <v>21</v>
      </c>
      <c r="G237" s="639"/>
      <c r="H237" s="152">
        <f t="shared" si="31"/>
        <v>0</v>
      </c>
      <c r="I237" s="181" t="e">
        <f t="shared" si="32"/>
        <v>#DIV/0!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ht="12.75" customHeight="1" outlineLevel="1" x14ac:dyDescent="0.2">
      <c r="A238" s="257" t="s">
        <v>545</v>
      </c>
      <c r="B238" s="254" t="s">
        <v>546</v>
      </c>
      <c r="C238" s="187" t="s">
        <v>1476</v>
      </c>
      <c r="D238" s="167" t="s">
        <v>547</v>
      </c>
      <c r="E238" s="152" t="s">
        <v>28</v>
      </c>
      <c r="F238" s="522">
        <v>8</v>
      </c>
      <c r="G238" s="639"/>
      <c r="H238" s="152">
        <f t="shared" si="31"/>
        <v>0</v>
      </c>
      <c r="I238" s="181" t="e">
        <f t="shared" si="32"/>
        <v>#DIV/0!</v>
      </c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ht="12.75" customHeight="1" outlineLevel="1" x14ac:dyDescent="0.2">
      <c r="A239" s="257" t="s">
        <v>548</v>
      </c>
      <c r="B239" s="254" t="s">
        <v>549</v>
      </c>
      <c r="C239" s="187" t="s">
        <v>1476</v>
      </c>
      <c r="D239" s="167" t="s">
        <v>550</v>
      </c>
      <c r="E239" s="152" t="s">
        <v>28</v>
      </c>
      <c r="F239" s="522">
        <v>3</v>
      </c>
      <c r="G239" s="639"/>
      <c r="H239" s="152">
        <f t="shared" si="31"/>
        <v>0</v>
      </c>
      <c r="I239" s="181" t="e">
        <f t="shared" si="32"/>
        <v>#DIV/0!</v>
      </c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ht="12.75" customHeight="1" outlineLevel="1" x14ac:dyDescent="0.2">
      <c r="A240" s="257" t="s">
        <v>551</v>
      </c>
      <c r="B240" s="254" t="s">
        <v>552</v>
      </c>
      <c r="C240" s="187" t="s">
        <v>1476</v>
      </c>
      <c r="D240" s="179" t="s">
        <v>553</v>
      </c>
      <c r="E240" s="231" t="s">
        <v>28</v>
      </c>
      <c r="F240" s="522">
        <v>20</v>
      </c>
      <c r="G240" s="639"/>
      <c r="H240" s="152">
        <f t="shared" si="31"/>
        <v>0</v>
      </c>
      <c r="I240" s="181" t="e">
        <f t="shared" si="32"/>
        <v>#DIV/0!</v>
      </c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:23" ht="12.75" customHeight="1" outlineLevel="1" x14ac:dyDescent="0.2">
      <c r="A241" s="559" t="s">
        <v>554</v>
      </c>
      <c r="B241" s="558"/>
      <c r="C241" s="154"/>
      <c r="D241" s="164" t="s">
        <v>555</v>
      </c>
      <c r="E241" s="567">
        <f>SUM(H242:H245)</f>
        <v>0</v>
      </c>
      <c r="F241" s="568"/>
      <c r="G241" s="568"/>
      <c r="H241" s="558"/>
      <c r="I241" s="156" t="e">
        <f>E241/$G$534</f>
        <v>#DIV/0!</v>
      </c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:23" s="89" customFormat="1" ht="12.75" customHeight="1" outlineLevel="1" x14ac:dyDescent="0.2">
      <c r="A242" s="229" t="s">
        <v>556</v>
      </c>
      <c r="B242" s="233" t="s">
        <v>557</v>
      </c>
      <c r="C242" s="198" t="s">
        <v>1476</v>
      </c>
      <c r="D242" s="151" t="s">
        <v>558</v>
      </c>
      <c r="E242" s="152" t="s">
        <v>75</v>
      </c>
      <c r="F242" s="522">
        <v>683</v>
      </c>
      <c r="G242" s="639"/>
      <c r="H242" s="152">
        <f t="shared" si="31"/>
        <v>0</v>
      </c>
      <c r="I242" s="232" t="e">
        <f>H242/$G$534</f>
        <v>#DIV/0!</v>
      </c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1:23" s="89" customFormat="1" ht="12.75" customHeight="1" outlineLevel="1" x14ac:dyDescent="0.2">
      <c r="A243" s="229" t="s">
        <v>559</v>
      </c>
      <c r="B243" s="236" t="s">
        <v>560</v>
      </c>
      <c r="C243" s="198" t="s">
        <v>1476</v>
      </c>
      <c r="D243" s="151" t="s">
        <v>561</v>
      </c>
      <c r="E243" s="152" t="s">
        <v>75</v>
      </c>
      <c r="F243" s="522">
        <v>335</v>
      </c>
      <c r="G243" s="639"/>
      <c r="H243" s="152">
        <f t="shared" si="31"/>
        <v>0</v>
      </c>
      <c r="I243" s="200" t="e">
        <f>H243/$G$534</f>
        <v>#DIV/0!</v>
      </c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1:23" s="89" customFormat="1" ht="12.75" customHeight="1" outlineLevel="1" x14ac:dyDescent="0.2">
      <c r="A244" s="229" t="s">
        <v>562</v>
      </c>
      <c r="B244" s="159" t="s">
        <v>563</v>
      </c>
      <c r="C244" s="198" t="s">
        <v>1476</v>
      </c>
      <c r="D244" s="151" t="s">
        <v>564</v>
      </c>
      <c r="E244" s="152" t="s">
        <v>28</v>
      </c>
      <c r="F244" s="522">
        <v>20</v>
      </c>
      <c r="G244" s="639"/>
      <c r="H244" s="152">
        <f t="shared" si="31"/>
        <v>0</v>
      </c>
      <c r="I244" s="158" t="e">
        <f>H244/$G$534</f>
        <v>#DIV/0!</v>
      </c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1:23" s="89" customFormat="1" ht="12.75" customHeight="1" outlineLevel="1" x14ac:dyDescent="0.2">
      <c r="A245" s="229" t="s">
        <v>565</v>
      </c>
      <c r="B245" s="236" t="s">
        <v>566</v>
      </c>
      <c r="C245" s="198" t="s">
        <v>1476</v>
      </c>
      <c r="D245" s="151" t="s">
        <v>567</v>
      </c>
      <c r="E245" s="152" t="s">
        <v>28</v>
      </c>
      <c r="F245" s="522">
        <v>25</v>
      </c>
      <c r="G245" s="639"/>
      <c r="H245" s="152">
        <f t="shared" si="31"/>
        <v>0</v>
      </c>
      <c r="I245" s="200" t="e">
        <f>H245/$G$534</f>
        <v>#DIV/0!</v>
      </c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1:23" s="89" customFormat="1" ht="12.75" customHeight="1" outlineLevel="1" x14ac:dyDescent="0.2">
      <c r="A246" s="560" t="s">
        <v>569</v>
      </c>
      <c r="B246" s="551"/>
      <c r="C246" s="194"/>
      <c r="D246" s="195" t="s">
        <v>570</v>
      </c>
      <c r="E246" s="569">
        <f>SUM(H247:H248)</f>
        <v>0</v>
      </c>
      <c r="F246" s="570"/>
      <c r="G246" s="570"/>
      <c r="H246" s="551"/>
      <c r="I246" s="196" t="e">
        <f>E246/$G$534</f>
        <v>#DIV/0!</v>
      </c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1:23" s="89" customFormat="1" ht="12.75" customHeight="1" outlineLevel="1" x14ac:dyDescent="0.2">
      <c r="A247" s="149" t="s">
        <v>571</v>
      </c>
      <c r="B247" s="159" t="s">
        <v>572</v>
      </c>
      <c r="C247" s="198" t="s">
        <v>1476</v>
      </c>
      <c r="D247" s="151" t="s">
        <v>573</v>
      </c>
      <c r="E247" s="152" t="s">
        <v>75</v>
      </c>
      <c r="F247" s="522">
        <v>4</v>
      </c>
      <c r="G247" s="639"/>
      <c r="H247" s="152">
        <f t="shared" ref="H247:H248" si="33">ROUND(G247*F247,2)</f>
        <v>0</v>
      </c>
      <c r="I247" s="158" t="e">
        <f>H247/$G$534</f>
        <v>#DIV/0!</v>
      </c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1:23" s="89" customFormat="1" ht="12.75" customHeight="1" outlineLevel="1" x14ac:dyDescent="0.2">
      <c r="A248" s="235" t="s">
        <v>574</v>
      </c>
      <c r="B248" s="159" t="s">
        <v>575</v>
      </c>
      <c r="C248" s="198" t="s">
        <v>1476</v>
      </c>
      <c r="D248" s="151" t="s">
        <v>576</v>
      </c>
      <c r="E248" s="152" t="s">
        <v>28</v>
      </c>
      <c r="F248" s="522">
        <v>2</v>
      </c>
      <c r="G248" s="639"/>
      <c r="H248" s="152">
        <f t="shared" si="33"/>
        <v>0</v>
      </c>
      <c r="I248" s="158" t="e">
        <f>H248/$G$534</f>
        <v>#DIV/0!</v>
      </c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</row>
    <row r="249" spans="1:23" s="89" customFormat="1" ht="12.75" customHeight="1" outlineLevel="1" x14ac:dyDescent="0.2">
      <c r="A249" s="560" t="s">
        <v>577</v>
      </c>
      <c r="B249" s="551"/>
      <c r="C249" s="194"/>
      <c r="D249" s="195" t="s">
        <v>578</v>
      </c>
      <c r="E249" s="569">
        <f>SUM(H250:H256)</f>
        <v>0</v>
      </c>
      <c r="F249" s="570"/>
      <c r="G249" s="570"/>
      <c r="H249" s="551"/>
      <c r="I249" s="196" t="e">
        <f>E249/$G$534</f>
        <v>#DIV/0!</v>
      </c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1:23" s="89" customFormat="1" ht="12.75" customHeight="1" outlineLevel="1" x14ac:dyDescent="0.2">
      <c r="A250" s="149" t="s">
        <v>579</v>
      </c>
      <c r="B250" s="217" t="s">
        <v>580</v>
      </c>
      <c r="C250" s="198" t="s">
        <v>1476</v>
      </c>
      <c r="D250" s="218" t="s">
        <v>581</v>
      </c>
      <c r="E250" s="219" t="s">
        <v>75</v>
      </c>
      <c r="F250" s="522">
        <v>30.14</v>
      </c>
      <c r="G250" s="639"/>
      <c r="H250" s="152">
        <f t="shared" ref="H250:H256" si="34">ROUND(G250*F250,2)</f>
        <v>0</v>
      </c>
      <c r="I250" s="220" t="e">
        <f t="shared" ref="I250:I256" si="35">H250/$G$534</f>
        <v>#DIV/0!</v>
      </c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1:23" s="89" customFormat="1" ht="12.75" customHeight="1" outlineLevel="1" x14ac:dyDescent="0.2">
      <c r="A251" s="149" t="s">
        <v>582</v>
      </c>
      <c r="B251" s="159" t="s">
        <v>583</v>
      </c>
      <c r="C251" s="198" t="s">
        <v>1476</v>
      </c>
      <c r="D251" s="193" t="s">
        <v>584</v>
      </c>
      <c r="E251" s="176" t="s">
        <v>28</v>
      </c>
      <c r="F251" s="522">
        <v>55</v>
      </c>
      <c r="G251" s="639"/>
      <c r="H251" s="152">
        <f t="shared" si="34"/>
        <v>0</v>
      </c>
      <c r="I251" s="158" t="e">
        <f t="shared" si="35"/>
        <v>#DIV/0!</v>
      </c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1:23" s="89" customFormat="1" ht="12.75" customHeight="1" outlineLevel="1" x14ac:dyDescent="0.2">
      <c r="A252" s="149" t="s">
        <v>585</v>
      </c>
      <c r="B252" s="159" t="s">
        <v>586</v>
      </c>
      <c r="C252" s="198" t="s">
        <v>1476</v>
      </c>
      <c r="D252" s="193" t="s">
        <v>587</v>
      </c>
      <c r="E252" s="176" t="s">
        <v>28</v>
      </c>
      <c r="F252" s="522">
        <v>10</v>
      </c>
      <c r="G252" s="639"/>
      <c r="H252" s="152">
        <f t="shared" si="34"/>
        <v>0</v>
      </c>
      <c r="I252" s="158" t="e">
        <f t="shared" si="35"/>
        <v>#DIV/0!</v>
      </c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1:23" s="89" customFormat="1" ht="12.75" customHeight="1" outlineLevel="1" x14ac:dyDescent="0.2">
      <c r="A253" s="149" t="s">
        <v>588</v>
      </c>
      <c r="B253" s="159" t="s">
        <v>589</v>
      </c>
      <c r="C253" s="198" t="s">
        <v>1476</v>
      </c>
      <c r="D253" s="193" t="s">
        <v>590</v>
      </c>
      <c r="E253" s="176" t="s">
        <v>28</v>
      </c>
      <c r="F253" s="522">
        <v>3</v>
      </c>
      <c r="G253" s="639"/>
      <c r="H253" s="152">
        <f t="shared" si="34"/>
        <v>0</v>
      </c>
      <c r="I253" s="158" t="e">
        <f t="shared" si="35"/>
        <v>#DIV/0!</v>
      </c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1:23" s="89" customFormat="1" ht="12.75" customHeight="1" outlineLevel="1" x14ac:dyDescent="0.2">
      <c r="A254" s="149" t="s">
        <v>591</v>
      </c>
      <c r="B254" s="159" t="s">
        <v>592</v>
      </c>
      <c r="C254" s="198" t="s">
        <v>1476</v>
      </c>
      <c r="D254" s="193" t="s">
        <v>593</v>
      </c>
      <c r="E254" s="176" t="s">
        <v>28</v>
      </c>
      <c r="F254" s="522">
        <v>2</v>
      </c>
      <c r="G254" s="639"/>
      <c r="H254" s="152">
        <f t="shared" si="34"/>
        <v>0</v>
      </c>
      <c r="I254" s="158" t="e">
        <f t="shared" si="35"/>
        <v>#DIV/0!</v>
      </c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1:23" s="89" customFormat="1" ht="12.75" customHeight="1" outlineLevel="1" x14ac:dyDescent="0.2">
      <c r="A255" s="149" t="s">
        <v>594</v>
      </c>
      <c r="B255" s="159" t="s">
        <v>595</v>
      </c>
      <c r="C255" s="198" t="s">
        <v>1476</v>
      </c>
      <c r="D255" s="193" t="s">
        <v>596</v>
      </c>
      <c r="E255" s="176" t="s">
        <v>597</v>
      </c>
      <c r="F255" s="522">
        <v>2</v>
      </c>
      <c r="G255" s="639"/>
      <c r="H255" s="152">
        <f t="shared" si="34"/>
        <v>0</v>
      </c>
      <c r="I255" s="158" t="e">
        <f t="shared" si="35"/>
        <v>#DIV/0!</v>
      </c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1:23" s="89" customFormat="1" ht="12.75" customHeight="1" outlineLevel="1" x14ac:dyDescent="0.2">
      <c r="A256" s="149" t="s">
        <v>598</v>
      </c>
      <c r="B256" s="261" t="s">
        <v>599</v>
      </c>
      <c r="C256" s="198" t="s">
        <v>1476</v>
      </c>
      <c r="D256" s="222" t="s">
        <v>600</v>
      </c>
      <c r="E256" s="223" t="s">
        <v>597</v>
      </c>
      <c r="F256" s="522">
        <v>8</v>
      </c>
      <c r="G256" s="639"/>
      <c r="H256" s="152">
        <f t="shared" si="34"/>
        <v>0</v>
      </c>
      <c r="I256" s="202" t="e">
        <f t="shared" si="35"/>
        <v>#DIV/0!</v>
      </c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1:23" s="89" customFormat="1" ht="12.75" customHeight="1" outlineLevel="1" x14ac:dyDescent="0.2">
      <c r="A257" s="560" t="s">
        <v>601</v>
      </c>
      <c r="B257" s="551"/>
      <c r="C257" s="194"/>
      <c r="D257" s="195" t="s">
        <v>602</v>
      </c>
      <c r="E257" s="569">
        <f>SUM(H258:H263)</f>
        <v>0</v>
      </c>
      <c r="F257" s="570"/>
      <c r="G257" s="570"/>
      <c r="H257" s="551"/>
      <c r="I257" s="196" t="e">
        <f>E257/$G$534</f>
        <v>#DIV/0!</v>
      </c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1:23" s="89" customFormat="1" ht="12.75" customHeight="1" outlineLevel="1" x14ac:dyDescent="0.2">
      <c r="A258" s="149" t="s">
        <v>603</v>
      </c>
      <c r="B258" s="150" t="s">
        <v>604</v>
      </c>
      <c r="C258" s="198" t="s">
        <v>1476</v>
      </c>
      <c r="D258" s="151" t="s">
        <v>605</v>
      </c>
      <c r="E258" s="152" t="s">
        <v>28</v>
      </c>
      <c r="F258" s="522">
        <v>2</v>
      </c>
      <c r="G258" s="639"/>
      <c r="H258" s="152">
        <f t="shared" ref="H258:H266" si="36">ROUND(G258*F258,2)</f>
        <v>0</v>
      </c>
      <c r="I258" s="153" t="e">
        <f t="shared" ref="I258:I263" si="37">H258/$G$534</f>
        <v>#DIV/0!</v>
      </c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</row>
    <row r="259" spans="1:23" s="89" customFormat="1" ht="12.75" customHeight="1" outlineLevel="1" x14ac:dyDescent="0.2">
      <c r="A259" s="149" t="s">
        <v>606</v>
      </c>
      <c r="B259" s="159" t="s">
        <v>607</v>
      </c>
      <c r="C259" s="198" t="s">
        <v>1476</v>
      </c>
      <c r="D259" s="151" t="s">
        <v>608</v>
      </c>
      <c r="E259" s="152" t="s">
        <v>28</v>
      </c>
      <c r="F259" s="522">
        <v>2</v>
      </c>
      <c r="G259" s="639"/>
      <c r="H259" s="152">
        <f t="shared" si="36"/>
        <v>0</v>
      </c>
      <c r="I259" s="158" t="e">
        <f t="shared" si="37"/>
        <v>#DIV/0!</v>
      </c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1:23" s="89" customFormat="1" ht="12.75" customHeight="1" outlineLevel="1" x14ac:dyDescent="0.2">
      <c r="A260" s="149" t="s">
        <v>609</v>
      </c>
      <c r="B260" s="159" t="s">
        <v>610</v>
      </c>
      <c r="C260" s="198" t="s">
        <v>1476</v>
      </c>
      <c r="D260" s="151" t="s">
        <v>611</v>
      </c>
      <c r="E260" s="152" t="s">
        <v>28</v>
      </c>
      <c r="F260" s="522">
        <v>16</v>
      </c>
      <c r="G260" s="639"/>
      <c r="H260" s="152">
        <f t="shared" si="36"/>
        <v>0</v>
      </c>
      <c r="I260" s="158" t="e">
        <f t="shared" si="37"/>
        <v>#DIV/0!</v>
      </c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1:23" s="89" customFormat="1" ht="12.75" customHeight="1" outlineLevel="1" x14ac:dyDescent="0.2">
      <c r="A261" s="149" t="s">
        <v>612</v>
      </c>
      <c r="B261" s="159" t="s">
        <v>613</v>
      </c>
      <c r="C261" s="198" t="s">
        <v>1476</v>
      </c>
      <c r="D261" s="151" t="s">
        <v>614</v>
      </c>
      <c r="E261" s="152" t="s">
        <v>28</v>
      </c>
      <c r="F261" s="522">
        <v>18</v>
      </c>
      <c r="G261" s="639"/>
      <c r="H261" s="152">
        <f t="shared" si="36"/>
        <v>0</v>
      </c>
      <c r="I261" s="158" t="e">
        <f t="shared" si="37"/>
        <v>#DIV/0!</v>
      </c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1:23" s="89" customFormat="1" ht="12.75" customHeight="1" outlineLevel="1" x14ac:dyDescent="0.2">
      <c r="A262" s="149" t="s">
        <v>615</v>
      </c>
      <c r="B262" s="236" t="s">
        <v>616</v>
      </c>
      <c r="C262" s="198" t="s">
        <v>1476</v>
      </c>
      <c r="D262" s="162" t="s">
        <v>617</v>
      </c>
      <c r="E262" s="231" t="s">
        <v>28</v>
      </c>
      <c r="F262" s="528">
        <v>12</v>
      </c>
      <c r="G262" s="639"/>
      <c r="H262" s="152">
        <f t="shared" si="36"/>
        <v>0</v>
      </c>
      <c r="I262" s="200" t="e">
        <f t="shared" si="37"/>
        <v>#DIV/0!</v>
      </c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1:23" s="89" customFormat="1" ht="12.75" customHeight="1" outlineLevel="1" x14ac:dyDescent="0.2">
      <c r="A263" s="149" t="s">
        <v>618</v>
      </c>
      <c r="B263" s="261" t="s">
        <v>619</v>
      </c>
      <c r="C263" s="198" t="s">
        <v>1476</v>
      </c>
      <c r="D263" s="222" t="s">
        <v>620</v>
      </c>
      <c r="E263" s="223" t="s">
        <v>75</v>
      </c>
      <c r="F263" s="526">
        <v>3</v>
      </c>
      <c r="G263" s="639"/>
      <c r="H263" s="152">
        <f t="shared" si="36"/>
        <v>0</v>
      </c>
      <c r="I263" s="202" t="e">
        <f t="shared" si="37"/>
        <v>#DIV/0!</v>
      </c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1:23" s="89" customFormat="1" ht="12.75" customHeight="1" outlineLevel="1" x14ac:dyDescent="0.2">
      <c r="A264" s="550" t="s">
        <v>621</v>
      </c>
      <c r="B264" s="551"/>
      <c r="C264" s="194"/>
      <c r="D264" s="195" t="s">
        <v>622</v>
      </c>
      <c r="E264" s="569">
        <f>SUM(H265:H269)</f>
        <v>0</v>
      </c>
      <c r="F264" s="570"/>
      <c r="G264" s="570"/>
      <c r="H264" s="551"/>
      <c r="I264" s="196" t="e">
        <f>E264/$G$534</f>
        <v>#DIV/0!</v>
      </c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</row>
    <row r="265" spans="1:23" s="89" customFormat="1" ht="12.75" customHeight="1" outlineLevel="1" x14ac:dyDescent="0.2">
      <c r="A265" s="149" t="s">
        <v>623</v>
      </c>
      <c r="B265" s="204" t="s">
        <v>624</v>
      </c>
      <c r="C265" s="150" t="s">
        <v>1475</v>
      </c>
      <c r="D265" s="151" t="s">
        <v>625</v>
      </c>
      <c r="E265" s="152" t="s">
        <v>597</v>
      </c>
      <c r="F265" s="522">
        <v>2</v>
      </c>
      <c r="G265" s="639"/>
      <c r="H265" s="152">
        <f t="shared" si="36"/>
        <v>0</v>
      </c>
      <c r="I265" s="153" t="e">
        <f>H265/$G$534</f>
        <v>#DIV/0!</v>
      </c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</row>
    <row r="266" spans="1:23" s="89" customFormat="1" ht="12.75" customHeight="1" outlineLevel="1" x14ac:dyDescent="0.2">
      <c r="A266" s="149" t="s">
        <v>626</v>
      </c>
      <c r="B266" s="159" t="s">
        <v>627</v>
      </c>
      <c r="C266" s="150" t="s">
        <v>1475</v>
      </c>
      <c r="D266" s="151" t="s">
        <v>628</v>
      </c>
      <c r="E266" s="152" t="s">
        <v>56</v>
      </c>
      <c r="F266" s="522">
        <v>5.05</v>
      </c>
      <c r="G266" s="639"/>
      <c r="H266" s="152">
        <f t="shared" si="36"/>
        <v>0</v>
      </c>
      <c r="I266" s="158" t="e">
        <f>H266/$G$534</f>
        <v>#DIV/0!</v>
      </c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</row>
    <row r="267" spans="1:23" s="89" customFormat="1" ht="12.75" customHeight="1" outlineLevel="1" x14ac:dyDescent="0.2">
      <c r="A267" s="149" t="s">
        <v>629</v>
      </c>
      <c r="B267" s="203" t="s">
        <v>1369</v>
      </c>
      <c r="C267" s="150"/>
      <c r="D267" s="151" t="s">
        <v>1386</v>
      </c>
      <c r="E267" s="152" t="s">
        <v>28</v>
      </c>
      <c r="F267" s="522">
        <v>1</v>
      </c>
      <c r="G267" s="642">
        <f>Composições!G84</f>
        <v>0</v>
      </c>
      <c r="H267" s="152">
        <f t="shared" ref="H267:H269" si="38">G267*F267</f>
        <v>0</v>
      </c>
      <c r="I267" s="158" t="e">
        <f>H267/$G$534</f>
        <v>#DIV/0!</v>
      </c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</row>
    <row r="268" spans="1:23" s="89" customFormat="1" ht="12.75" customHeight="1" outlineLevel="1" x14ac:dyDescent="0.2">
      <c r="A268" s="149" t="s">
        <v>630</v>
      </c>
      <c r="B268" s="203" t="s">
        <v>1425</v>
      </c>
      <c r="C268" s="262" t="s">
        <v>17</v>
      </c>
      <c r="D268" s="151" t="s">
        <v>631</v>
      </c>
      <c r="E268" s="152" t="s">
        <v>28</v>
      </c>
      <c r="F268" s="522">
        <v>1</v>
      </c>
      <c r="G268" s="642">
        <f>Composições!G93</f>
        <v>0</v>
      </c>
      <c r="H268" s="152">
        <f t="shared" si="38"/>
        <v>0</v>
      </c>
      <c r="I268" s="158" t="e">
        <f>H268/$G$534</f>
        <v>#DIV/0!</v>
      </c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</row>
    <row r="269" spans="1:23" s="89" customFormat="1" ht="12.75" customHeight="1" outlineLevel="1" thickBot="1" x14ac:dyDescent="0.25">
      <c r="A269" s="149" t="s">
        <v>632</v>
      </c>
      <c r="B269" s="203" t="s">
        <v>1426</v>
      </c>
      <c r="C269" s="150" t="s">
        <v>17</v>
      </c>
      <c r="D269" s="151" t="s">
        <v>633</v>
      </c>
      <c r="E269" s="152" t="s">
        <v>28</v>
      </c>
      <c r="F269" s="522">
        <v>1</v>
      </c>
      <c r="G269" s="642">
        <f>Composições!G101</f>
        <v>0</v>
      </c>
      <c r="H269" s="152">
        <f t="shared" si="38"/>
        <v>0</v>
      </c>
      <c r="I269" s="158" t="e">
        <f>H269/$G$534</f>
        <v>#DIV/0!</v>
      </c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</row>
    <row r="270" spans="1:23" ht="16.5" customHeight="1" thickBot="1" x14ac:dyDescent="0.25">
      <c r="A270" s="553">
        <v>9</v>
      </c>
      <c r="B270" s="554"/>
      <c r="C270" s="182"/>
      <c r="D270" s="144" t="s">
        <v>634</v>
      </c>
      <c r="E270" s="563">
        <f>E271+E331+E339</f>
        <v>0</v>
      </c>
      <c r="F270" s="564"/>
      <c r="G270" s="564"/>
      <c r="H270" s="554"/>
      <c r="I270" s="145" t="e">
        <f>E270/$G$534</f>
        <v>#DIV/0!</v>
      </c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</row>
    <row r="271" spans="1:23" ht="12.75" customHeight="1" outlineLevel="1" x14ac:dyDescent="0.2">
      <c r="A271" s="555" t="s">
        <v>635</v>
      </c>
      <c r="B271" s="556"/>
      <c r="C271" s="146"/>
      <c r="D271" s="147" t="s">
        <v>636</v>
      </c>
      <c r="E271" s="565">
        <f>SUM(H272:H330)</f>
        <v>0</v>
      </c>
      <c r="F271" s="566"/>
      <c r="G271" s="566"/>
      <c r="H271" s="556"/>
      <c r="I271" s="148" t="e">
        <f>E271/$G$534</f>
        <v>#DIV/0!</v>
      </c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1:23" s="89" customFormat="1" ht="12.75" customHeight="1" outlineLevel="1" x14ac:dyDescent="0.2">
      <c r="A272" s="149" t="s">
        <v>637</v>
      </c>
      <c r="B272" s="150" t="s">
        <v>638</v>
      </c>
      <c r="C272" s="198" t="s">
        <v>1476</v>
      </c>
      <c r="D272" s="151" t="s">
        <v>639</v>
      </c>
      <c r="E272" s="152" t="s">
        <v>28</v>
      </c>
      <c r="F272" s="522">
        <v>3</v>
      </c>
      <c r="G272" s="639"/>
      <c r="H272" s="152">
        <f>ROUND(G272*F272,2)</f>
        <v>0</v>
      </c>
      <c r="I272" s="153" t="e">
        <f t="shared" ref="I272:I303" si="39">H272/$G$534</f>
        <v>#DIV/0!</v>
      </c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</row>
    <row r="273" spans="1:23" s="89" customFormat="1" ht="12.75" customHeight="1" outlineLevel="1" x14ac:dyDescent="0.2">
      <c r="A273" s="149" t="s">
        <v>640</v>
      </c>
      <c r="B273" s="159" t="s">
        <v>641</v>
      </c>
      <c r="C273" s="198" t="s">
        <v>1476</v>
      </c>
      <c r="D273" s="151" t="s">
        <v>642</v>
      </c>
      <c r="E273" s="152" t="s">
        <v>28</v>
      </c>
      <c r="F273" s="522">
        <v>3</v>
      </c>
      <c r="G273" s="639"/>
      <c r="H273" s="152">
        <f t="shared" ref="H273:H336" si="40">ROUND(G273*F273,2)</f>
        <v>0</v>
      </c>
      <c r="I273" s="158" t="e">
        <f t="shared" si="39"/>
        <v>#DIV/0!</v>
      </c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</row>
    <row r="274" spans="1:23" s="89" customFormat="1" ht="12.75" customHeight="1" outlineLevel="1" x14ac:dyDescent="0.2">
      <c r="A274" s="149" t="s">
        <v>643</v>
      </c>
      <c r="B274" s="263" t="s">
        <v>1346</v>
      </c>
      <c r="C274" s="198" t="s">
        <v>1476</v>
      </c>
      <c r="D274" s="151" t="s">
        <v>644</v>
      </c>
      <c r="E274" s="152" t="s">
        <v>28</v>
      </c>
      <c r="F274" s="522">
        <v>1</v>
      </c>
      <c r="G274" s="639"/>
      <c r="H274" s="152">
        <f t="shared" si="40"/>
        <v>0</v>
      </c>
      <c r="I274" s="158" t="e">
        <f t="shared" si="39"/>
        <v>#DIV/0!</v>
      </c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</row>
    <row r="275" spans="1:23" s="89" customFormat="1" ht="16.5" customHeight="1" outlineLevel="1" x14ac:dyDescent="0.2">
      <c r="A275" s="149" t="s">
        <v>645</v>
      </c>
      <c r="B275" s="159" t="s">
        <v>646</v>
      </c>
      <c r="C275" s="198" t="s">
        <v>1476</v>
      </c>
      <c r="D275" s="264" t="s">
        <v>647</v>
      </c>
      <c r="E275" s="152" t="s">
        <v>28</v>
      </c>
      <c r="F275" s="522">
        <v>1</v>
      </c>
      <c r="G275" s="639"/>
      <c r="H275" s="152">
        <f t="shared" si="40"/>
        <v>0</v>
      </c>
      <c r="I275" s="158" t="e">
        <f t="shared" si="39"/>
        <v>#DIV/0!</v>
      </c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1:23" s="89" customFormat="1" ht="12.75" customHeight="1" outlineLevel="1" x14ac:dyDescent="0.2">
      <c r="A276" s="149" t="s">
        <v>648</v>
      </c>
      <c r="B276" s="159" t="s">
        <v>649</v>
      </c>
      <c r="C276" s="198" t="s">
        <v>1476</v>
      </c>
      <c r="D276" s="151" t="s">
        <v>650</v>
      </c>
      <c r="E276" s="152" t="s">
        <v>28</v>
      </c>
      <c r="F276" s="522">
        <v>2</v>
      </c>
      <c r="G276" s="639"/>
      <c r="H276" s="152">
        <f t="shared" si="40"/>
        <v>0</v>
      </c>
      <c r="I276" s="158" t="e">
        <f t="shared" si="39"/>
        <v>#DIV/0!</v>
      </c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</row>
    <row r="277" spans="1:23" s="89" customFormat="1" ht="12.75" customHeight="1" outlineLevel="1" x14ac:dyDescent="0.2">
      <c r="A277" s="149" t="s">
        <v>651</v>
      </c>
      <c r="B277" s="159" t="s">
        <v>652</v>
      </c>
      <c r="C277" s="198" t="s">
        <v>1476</v>
      </c>
      <c r="D277" s="151" t="s">
        <v>653</v>
      </c>
      <c r="E277" s="152" t="s">
        <v>28</v>
      </c>
      <c r="F277" s="522">
        <v>35</v>
      </c>
      <c r="G277" s="639"/>
      <c r="H277" s="152">
        <f t="shared" si="40"/>
        <v>0</v>
      </c>
      <c r="I277" s="158" t="e">
        <f t="shared" si="39"/>
        <v>#DIV/0!</v>
      </c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</row>
    <row r="278" spans="1:23" s="89" customFormat="1" ht="12.75" customHeight="1" outlineLevel="1" x14ac:dyDescent="0.2">
      <c r="A278" s="149" t="s">
        <v>654</v>
      </c>
      <c r="B278" s="159" t="s">
        <v>655</v>
      </c>
      <c r="C278" s="198" t="s">
        <v>1476</v>
      </c>
      <c r="D278" s="151" t="s">
        <v>656</v>
      </c>
      <c r="E278" s="152" t="s">
        <v>28</v>
      </c>
      <c r="F278" s="522">
        <v>6</v>
      </c>
      <c r="G278" s="639"/>
      <c r="H278" s="152">
        <f t="shared" si="40"/>
        <v>0</v>
      </c>
      <c r="I278" s="158" t="e">
        <f t="shared" si="39"/>
        <v>#DIV/0!</v>
      </c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</row>
    <row r="279" spans="1:23" s="89" customFormat="1" ht="12.75" customHeight="1" outlineLevel="1" x14ac:dyDescent="0.2">
      <c r="A279" s="149" t="s">
        <v>657</v>
      </c>
      <c r="B279" s="150" t="s">
        <v>658</v>
      </c>
      <c r="C279" s="198" t="s">
        <v>1476</v>
      </c>
      <c r="D279" s="151" t="s">
        <v>659</v>
      </c>
      <c r="E279" s="152" t="s">
        <v>28</v>
      </c>
      <c r="F279" s="522">
        <v>1</v>
      </c>
      <c r="G279" s="639"/>
      <c r="H279" s="152">
        <f t="shared" si="40"/>
        <v>0</v>
      </c>
      <c r="I279" s="153" t="e">
        <f t="shared" si="39"/>
        <v>#DIV/0!</v>
      </c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</row>
    <row r="280" spans="1:23" s="89" customFormat="1" ht="12.75" customHeight="1" outlineLevel="1" x14ac:dyDescent="0.2">
      <c r="A280" s="149" t="s">
        <v>660</v>
      </c>
      <c r="B280" s="159" t="s">
        <v>661</v>
      </c>
      <c r="C280" s="198" t="s">
        <v>1476</v>
      </c>
      <c r="D280" s="151" t="s">
        <v>662</v>
      </c>
      <c r="E280" s="152" t="s">
        <v>75</v>
      </c>
      <c r="F280" s="522">
        <v>227.15</v>
      </c>
      <c r="G280" s="639"/>
      <c r="H280" s="152">
        <f t="shared" si="40"/>
        <v>0</v>
      </c>
      <c r="I280" s="158" t="e">
        <f t="shared" si="39"/>
        <v>#DIV/0!</v>
      </c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1:23" s="89" customFormat="1" ht="12.75" customHeight="1" outlineLevel="1" x14ac:dyDescent="0.2">
      <c r="A281" s="149" t="s">
        <v>663</v>
      </c>
      <c r="B281" s="159" t="s">
        <v>664</v>
      </c>
      <c r="C281" s="198" t="s">
        <v>1476</v>
      </c>
      <c r="D281" s="151" t="s">
        <v>665</v>
      </c>
      <c r="E281" s="152" t="s">
        <v>75</v>
      </c>
      <c r="F281" s="522">
        <v>944.85</v>
      </c>
      <c r="G281" s="639"/>
      <c r="H281" s="152">
        <f t="shared" si="40"/>
        <v>0</v>
      </c>
      <c r="I281" s="158" t="e">
        <f t="shared" si="39"/>
        <v>#DIV/0!</v>
      </c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</row>
    <row r="282" spans="1:23" s="89" customFormat="1" ht="12.75" customHeight="1" outlineLevel="1" x14ac:dyDescent="0.2">
      <c r="A282" s="149" t="s">
        <v>666</v>
      </c>
      <c r="B282" s="159" t="s">
        <v>667</v>
      </c>
      <c r="C282" s="198" t="s">
        <v>1476</v>
      </c>
      <c r="D282" s="151" t="s">
        <v>668</v>
      </c>
      <c r="E282" s="152" t="s">
        <v>75</v>
      </c>
      <c r="F282" s="522">
        <v>519.15</v>
      </c>
      <c r="G282" s="639"/>
      <c r="H282" s="152">
        <f t="shared" si="40"/>
        <v>0</v>
      </c>
      <c r="I282" s="158" t="e">
        <f t="shared" si="39"/>
        <v>#DIV/0!</v>
      </c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</row>
    <row r="283" spans="1:23" s="89" customFormat="1" ht="12.75" customHeight="1" outlineLevel="1" x14ac:dyDescent="0.2">
      <c r="A283" s="149" t="s">
        <v>669</v>
      </c>
      <c r="B283" s="159" t="s">
        <v>670</v>
      </c>
      <c r="C283" s="198" t="s">
        <v>1476</v>
      </c>
      <c r="D283" s="151" t="s">
        <v>671</v>
      </c>
      <c r="E283" s="152" t="s">
        <v>75</v>
      </c>
      <c r="F283" s="522">
        <v>933.05</v>
      </c>
      <c r="G283" s="639"/>
      <c r="H283" s="152">
        <f t="shared" si="40"/>
        <v>0</v>
      </c>
      <c r="I283" s="158" t="e">
        <f t="shared" si="39"/>
        <v>#DIV/0!</v>
      </c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</row>
    <row r="284" spans="1:23" s="89" customFormat="1" ht="12.75" customHeight="1" outlineLevel="1" x14ac:dyDescent="0.2">
      <c r="A284" s="149" t="s">
        <v>672</v>
      </c>
      <c r="B284" s="159" t="s">
        <v>673</v>
      </c>
      <c r="C284" s="198" t="s">
        <v>1476</v>
      </c>
      <c r="D284" s="151" t="s">
        <v>674</v>
      </c>
      <c r="E284" s="152" t="s">
        <v>75</v>
      </c>
      <c r="F284" s="522">
        <v>102</v>
      </c>
      <c r="G284" s="639"/>
      <c r="H284" s="152">
        <f t="shared" si="40"/>
        <v>0</v>
      </c>
      <c r="I284" s="158" t="e">
        <f t="shared" si="39"/>
        <v>#DIV/0!</v>
      </c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</row>
    <row r="285" spans="1:23" s="89" customFormat="1" ht="12.75" customHeight="1" outlineLevel="1" x14ac:dyDescent="0.2">
      <c r="A285" s="149" t="s">
        <v>675</v>
      </c>
      <c r="B285" s="159" t="s">
        <v>676</v>
      </c>
      <c r="C285" s="198" t="s">
        <v>1476</v>
      </c>
      <c r="D285" s="151" t="s">
        <v>677</v>
      </c>
      <c r="E285" s="152" t="s">
        <v>75</v>
      </c>
      <c r="F285" s="522">
        <v>4429</v>
      </c>
      <c r="G285" s="639"/>
      <c r="H285" s="152">
        <f t="shared" si="40"/>
        <v>0</v>
      </c>
      <c r="I285" s="158" t="e">
        <f t="shared" si="39"/>
        <v>#DIV/0!</v>
      </c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</row>
    <row r="286" spans="1:23" s="89" customFormat="1" ht="12.75" customHeight="1" outlineLevel="1" x14ac:dyDescent="0.2">
      <c r="A286" s="149" t="s">
        <v>678</v>
      </c>
      <c r="B286" s="159" t="s">
        <v>679</v>
      </c>
      <c r="C286" s="198" t="s">
        <v>1476</v>
      </c>
      <c r="D286" s="151" t="s">
        <v>680</v>
      </c>
      <c r="E286" s="152" t="s">
        <v>75</v>
      </c>
      <c r="F286" s="522">
        <v>1203</v>
      </c>
      <c r="G286" s="639"/>
      <c r="H286" s="152">
        <f t="shared" si="40"/>
        <v>0</v>
      </c>
      <c r="I286" s="158" t="e">
        <f t="shared" si="39"/>
        <v>#DIV/0!</v>
      </c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</row>
    <row r="287" spans="1:23" s="89" customFormat="1" ht="12.75" customHeight="1" outlineLevel="1" x14ac:dyDescent="0.2">
      <c r="A287" s="149" t="s">
        <v>681</v>
      </c>
      <c r="B287" s="159" t="s">
        <v>682</v>
      </c>
      <c r="C287" s="198" t="s">
        <v>1476</v>
      </c>
      <c r="D287" s="151" t="s">
        <v>683</v>
      </c>
      <c r="E287" s="152" t="s">
        <v>75</v>
      </c>
      <c r="F287" s="522">
        <v>4</v>
      </c>
      <c r="G287" s="639"/>
      <c r="H287" s="152">
        <f t="shared" si="40"/>
        <v>0</v>
      </c>
      <c r="I287" s="158" t="e">
        <f t="shared" si="39"/>
        <v>#DIV/0!</v>
      </c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</row>
    <row r="288" spans="1:23" s="89" customFormat="1" ht="12.75" customHeight="1" outlineLevel="1" x14ac:dyDescent="0.2">
      <c r="A288" s="149" t="s">
        <v>684</v>
      </c>
      <c r="B288" s="159" t="s">
        <v>685</v>
      </c>
      <c r="C288" s="198" t="s">
        <v>1476</v>
      </c>
      <c r="D288" s="151" t="s">
        <v>686</v>
      </c>
      <c r="E288" s="152" t="s">
        <v>75</v>
      </c>
      <c r="F288" s="522">
        <v>184</v>
      </c>
      <c r="G288" s="639"/>
      <c r="H288" s="152">
        <f t="shared" si="40"/>
        <v>0</v>
      </c>
      <c r="I288" s="158" t="e">
        <f t="shared" si="39"/>
        <v>#DIV/0!</v>
      </c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</row>
    <row r="289" spans="1:23" s="89" customFormat="1" ht="12.75" customHeight="1" outlineLevel="1" x14ac:dyDescent="0.2">
      <c r="A289" s="149" t="s">
        <v>687</v>
      </c>
      <c r="B289" s="159" t="s">
        <v>688</v>
      </c>
      <c r="C289" s="198" t="s">
        <v>1476</v>
      </c>
      <c r="D289" s="151" t="s">
        <v>689</v>
      </c>
      <c r="E289" s="152" t="s">
        <v>75</v>
      </c>
      <c r="F289" s="522">
        <v>228</v>
      </c>
      <c r="G289" s="639"/>
      <c r="H289" s="152">
        <f t="shared" si="40"/>
        <v>0</v>
      </c>
      <c r="I289" s="158" t="e">
        <f t="shared" si="39"/>
        <v>#DIV/0!</v>
      </c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</row>
    <row r="290" spans="1:23" s="89" customFormat="1" ht="12.75" customHeight="1" outlineLevel="1" x14ac:dyDescent="0.2">
      <c r="A290" s="149" t="s">
        <v>690</v>
      </c>
      <c r="B290" s="159" t="s">
        <v>691</v>
      </c>
      <c r="C290" s="198" t="s">
        <v>1476</v>
      </c>
      <c r="D290" s="151" t="s">
        <v>692</v>
      </c>
      <c r="E290" s="152" t="s">
        <v>75</v>
      </c>
      <c r="F290" s="522">
        <v>92</v>
      </c>
      <c r="G290" s="639"/>
      <c r="H290" s="152">
        <f t="shared" si="40"/>
        <v>0</v>
      </c>
      <c r="I290" s="158" t="e">
        <f t="shared" si="39"/>
        <v>#DIV/0!</v>
      </c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</row>
    <row r="291" spans="1:23" s="89" customFormat="1" ht="12.75" customHeight="1" outlineLevel="1" x14ac:dyDescent="0.2">
      <c r="A291" s="149" t="s">
        <v>693</v>
      </c>
      <c r="B291" s="159" t="s">
        <v>694</v>
      </c>
      <c r="C291" s="198" t="s">
        <v>1476</v>
      </c>
      <c r="D291" s="151" t="s">
        <v>695</v>
      </c>
      <c r="E291" s="152" t="s">
        <v>75</v>
      </c>
      <c r="F291" s="522">
        <v>89</v>
      </c>
      <c r="G291" s="639"/>
      <c r="H291" s="152">
        <f t="shared" si="40"/>
        <v>0</v>
      </c>
      <c r="I291" s="158" t="e">
        <f t="shared" si="39"/>
        <v>#DIV/0!</v>
      </c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</row>
    <row r="292" spans="1:23" s="89" customFormat="1" ht="12.75" customHeight="1" outlineLevel="1" x14ac:dyDescent="0.2">
      <c r="A292" s="149" t="s">
        <v>696</v>
      </c>
      <c r="B292" s="159" t="s">
        <v>697</v>
      </c>
      <c r="C292" s="198" t="s">
        <v>1476</v>
      </c>
      <c r="D292" s="151" t="s">
        <v>698</v>
      </c>
      <c r="E292" s="152" t="s">
        <v>75</v>
      </c>
      <c r="F292" s="522">
        <v>78</v>
      </c>
      <c r="G292" s="639"/>
      <c r="H292" s="152">
        <f t="shared" si="40"/>
        <v>0</v>
      </c>
      <c r="I292" s="158" t="e">
        <f t="shared" si="39"/>
        <v>#DIV/0!</v>
      </c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</row>
    <row r="293" spans="1:23" s="89" customFormat="1" ht="12.75" customHeight="1" outlineLevel="1" x14ac:dyDescent="0.2">
      <c r="A293" s="149" t="s">
        <v>699</v>
      </c>
      <c r="B293" s="263" t="s">
        <v>963</v>
      </c>
      <c r="C293" s="198" t="s">
        <v>1476</v>
      </c>
      <c r="D293" s="151" t="s">
        <v>700</v>
      </c>
      <c r="E293" s="152" t="s">
        <v>56</v>
      </c>
      <c r="F293" s="522">
        <v>13</v>
      </c>
      <c r="G293" s="639"/>
      <c r="H293" s="152">
        <f t="shared" si="40"/>
        <v>0</v>
      </c>
      <c r="I293" s="158" t="e">
        <f t="shared" si="39"/>
        <v>#DIV/0!</v>
      </c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</row>
    <row r="294" spans="1:23" s="89" customFormat="1" ht="12.75" customHeight="1" outlineLevel="1" x14ac:dyDescent="0.2">
      <c r="A294" s="149" t="s">
        <v>701</v>
      </c>
      <c r="B294" s="159" t="s">
        <v>702</v>
      </c>
      <c r="C294" s="198" t="s">
        <v>1476</v>
      </c>
      <c r="D294" s="151" t="s">
        <v>703</v>
      </c>
      <c r="E294" s="152" t="s">
        <v>28</v>
      </c>
      <c r="F294" s="522">
        <v>1</v>
      </c>
      <c r="G294" s="639"/>
      <c r="H294" s="152">
        <f t="shared" si="40"/>
        <v>0</v>
      </c>
      <c r="I294" s="158" t="e">
        <f t="shared" si="39"/>
        <v>#DIV/0!</v>
      </c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</row>
    <row r="295" spans="1:23" s="89" customFormat="1" ht="12.75" customHeight="1" outlineLevel="1" x14ac:dyDescent="0.2">
      <c r="A295" s="149" t="s">
        <v>704</v>
      </c>
      <c r="B295" s="159" t="s">
        <v>705</v>
      </c>
      <c r="C295" s="198" t="s">
        <v>1476</v>
      </c>
      <c r="D295" s="151" t="s">
        <v>706</v>
      </c>
      <c r="E295" s="152" t="s">
        <v>28</v>
      </c>
      <c r="F295" s="522">
        <v>67</v>
      </c>
      <c r="G295" s="639"/>
      <c r="H295" s="152">
        <f t="shared" si="40"/>
        <v>0</v>
      </c>
      <c r="I295" s="158" t="e">
        <f t="shared" si="39"/>
        <v>#DIV/0!</v>
      </c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</row>
    <row r="296" spans="1:23" s="89" customFormat="1" ht="12.75" customHeight="1" outlineLevel="1" x14ac:dyDescent="0.2">
      <c r="A296" s="149" t="s">
        <v>707</v>
      </c>
      <c r="B296" s="159" t="s">
        <v>708</v>
      </c>
      <c r="C296" s="198" t="s">
        <v>1476</v>
      </c>
      <c r="D296" s="151" t="s">
        <v>709</v>
      </c>
      <c r="E296" s="152" t="s">
        <v>28</v>
      </c>
      <c r="F296" s="522">
        <v>13</v>
      </c>
      <c r="G296" s="639"/>
      <c r="H296" s="152">
        <f t="shared" si="40"/>
        <v>0</v>
      </c>
      <c r="I296" s="158" t="e">
        <f t="shared" si="39"/>
        <v>#DIV/0!</v>
      </c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</row>
    <row r="297" spans="1:23" s="89" customFormat="1" ht="12.75" customHeight="1" outlineLevel="1" x14ac:dyDescent="0.2">
      <c r="A297" s="149" t="s">
        <v>710</v>
      </c>
      <c r="B297" s="159" t="s">
        <v>711</v>
      </c>
      <c r="C297" s="198" t="s">
        <v>1476</v>
      </c>
      <c r="D297" s="151" t="s">
        <v>712</v>
      </c>
      <c r="E297" s="152" t="s">
        <v>28</v>
      </c>
      <c r="F297" s="522">
        <v>3</v>
      </c>
      <c r="G297" s="639"/>
      <c r="H297" s="152">
        <f t="shared" si="40"/>
        <v>0</v>
      </c>
      <c r="I297" s="158" t="e">
        <f t="shared" si="39"/>
        <v>#DIV/0!</v>
      </c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</row>
    <row r="298" spans="1:23" s="89" customFormat="1" ht="12.75" customHeight="1" outlineLevel="1" x14ac:dyDescent="0.2">
      <c r="A298" s="149" t="s">
        <v>713</v>
      </c>
      <c r="B298" s="159" t="s">
        <v>714</v>
      </c>
      <c r="C298" s="198" t="s">
        <v>1476</v>
      </c>
      <c r="D298" s="151" t="s">
        <v>715</v>
      </c>
      <c r="E298" s="152" t="s">
        <v>28</v>
      </c>
      <c r="F298" s="522">
        <v>3</v>
      </c>
      <c r="G298" s="639"/>
      <c r="H298" s="152">
        <f t="shared" si="40"/>
        <v>0</v>
      </c>
      <c r="I298" s="158" t="e">
        <f t="shared" si="39"/>
        <v>#DIV/0!</v>
      </c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</row>
    <row r="299" spans="1:23" s="89" customFormat="1" ht="12.75" customHeight="1" outlineLevel="1" x14ac:dyDescent="0.2">
      <c r="A299" s="149" t="s">
        <v>716</v>
      </c>
      <c r="B299" s="159" t="s">
        <v>717</v>
      </c>
      <c r="C299" s="198" t="s">
        <v>1476</v>
      </c>
      <c r="D299" s="151" t="s">
        <v>718</v>
      </c>
      <c r="E299" s="152" t="s">
        <v>28</v>
      </c>
      <c r="F299" s="522">
        <v>3</v>
      </c>
      <c r="G299" s="639"/>
      <c r="H299" s="152">
        <f t="shared" si="40"/>
        <v>0</v>
      </c>
      <c r="I299" s="158" t="e">
        <f t="shared" si="39"/>
        <v>#DIV/0!</v>
      </c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</row>
    <row r="300" spans="1:23" s="89" customFormat="1" ht="12.75" customHeight="1" outlineLevel="1" x14ac:dyDescent="0.2">
      <c r="A300" s="149" t="s">
        <v>719</v>
      </c>
      <c r="B300" s="159" t="s">
        <v>720</v>
      </c>
      <c r="C300" s="198" t="s">
        <v>1476</v>
      </c>
      <c r="D300" s="151" t="s">
        <v>721</v>
      </c>
      <c r="E300" s="152" t="s">
        <v>28</v>
      </c>
      <c r="F300" s="522">
        <v>16</v>
      </c>
      <c r="G300" s="639"/>
      <c r="H300" s="152">
        <f t="shared" si="40"/>
        <v>0</v>
      </c>
      <c r="I300" s="158" t="e">
        <f t="shared" si="39"/>
        <v>#DIV/0!</v>
      </c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</row>
    <row r="301" spans="1:23" s="89" customFormat="1" ht="12.75" customHeight="1" outlineLevel="1" x14ac:dyDescent="0.2">
      <c r="A301" s="149" t="s">
        <v>722</v>
      </c>
      <c r="B301" s="159" t="s">
        <v>723</v>
      </c>
      <c r="C301" s="198" t="s">
        <v>1476</v>
      </c>
      <c r="D301" s="151" t="s">
        <v>724</v>
      </c>
      <c r="E301" s="152" t="s">
        <v>28</v>
      </c>
      <c r="F301" s="522">
        <v>8</v>
      </c>
      <c r="G301" s="639"/>
      <c r="H301" s="152">
        <f t="shared" si="40"/>
        <v>0</v>
      </c>
      <c r="I301" s="158" t="e">
        <f t="shared" si="39"/>
        <v>#DIV/0!</v>
      </c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</row>
    <row r="302" spans="1:23" s="89" customFormat="1" ht="12.75" customHeight="1" outlineLevel="1" x14ac:dyDescent="0.2">
      <c r="A302" s="149" t="s">
        <v>725</v>
      </c>
      <c r="B302" s="159" t="s">
        <v>726</v>
      </c>
      <c r="C302" s="198" t="s">
        <v>1476</v>
      </c>
      <c r="D302" s="151" t="s">
        <v>727</v>
      </c>
      <c r="E302" s="152" t="s">
        <v>28</v>
      </c>
      <c r="F302" s="522">
        <v>3</v>
      </c>
      <c r="G302" s="639"/>
      <c r="H302" s="152">
        <f t="shared" si="40"/>
        <v>0</v>
      </c>
      <c r="I302" s="158" t="e">
        <f t="shared" si="39"/>
        <v>#DIV/0!</v>
      </c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</row>
    <row r="303" spans="1:23" s="89" customFormat="1" ht="12.75" customHeight="1" outlineLevel="1" x14ac:dyDescent="0.2">
      <c r="A303" s="149" t="s">
        <v>728</v>
      </c>
      <c r="B303" s="159" t="s">
        <v>729</v>
      </c>
      <c r="C303" s="198" t="s">
        <v>1476</v>
      </c>
      <c r="D303" s="151" t="s">
        <v>730</v>
      </c>
      <c r="E303" s="152" t="s">
        <v>28</v>
      </c>
      <c r="F303" s="522">
        <v>6</v>
      </c>
      <c r="G303" s="639"/>
      <c r="H303" s="152">
        <f t="shared" si="40"/>
        <v>0</v>
      </c>
      <c r="I303" s="158" t="e">
        <f t="shared" si="39"/>
        <v>#DIV/0!</v>
      </c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</row>
    <row r="304" spans="1:23" s="89" customFormat="1" ht="12.75" customHeight="1" outlineLevel="1" x14ac:dyDescent="0.2">
      <c r="A304" s="149" t="s">
        <v>731</v>
      </c>
      <c r="B304" s="159" t="s">
        <v>732</v>
      </c>
      <c r="C304" s="198" t="s">
        <v>1476</v>
      </c>
      <c r="D304" s="151" t="s">
        <v>733</v>
      </c>
      <c r="E304" s="152" t="s">
        <v>75</v>
      </c>
      <c r="F304" s="522">
        <v>34338.870000000003</v>
      </c>
      <c r="G304" s="639"/>
      <c r="H304" s="152">
        <f t="shared" si="40"/>
        <v>0</v>
      </c>
      <c r="I304" s="158" t="e">
        <f t="shared" ref="I304:I330" si="41">H304/$G$534</f>
        <v>#DIV/0!</v>
      </c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</row>
    <row r="305" spans="1:23" s="89" customFormat="1" ht="12.75" customHeight="1" outlineLevel="1" x14ac:dyDescent="0.2">
      <c r="A305" s="149" t="s">
        <v>734</v>
      </c>
      <c r="B305" s="159" t="s">
        <v>735</v>
      </c>
      <c r="C305" s="198" t="s">
        <v>1476</v>
      </c>
      <c r="D305" s="151" t="s">
        <v>736</v>
      </c>
      <c r="E305" s="152" t="s">
        <v>28</v>
      </c>
      <c r="F305" s="522">
        <v>67</v>
      </c>
      <c r="G305" s="639"/>
      <c r="H305" s="152">
        <f t="shared" si="40"/>
        <v>0</v>
      </c>
      <c r="I305" s="158" t="e">
        <f t="shared" si="41"/>
        <v>#DIV/0!</v>
      </c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</row>
    <row r="306" spans="1:23" s="89" customFormat="1" ht="12.75" customHeight="1" outlineLevel="1" x14ac:dyDescent="0.2">
      <c r="A306" s="149" t="s">
        <v>737</v>
      </c>
      <c r="B306" s="159" t="s">
        <v>738</v>
      </c>
      <c r="C306" s="198" t="s">
        <v>1476</v>
      </c>
      <c r="D306" s="151" t="s">
        <v>739</v>
      </c>
      <c r="E306" s="152" t="s">
        <v>28</v>
      </c>
      <c r="F306" s="522">
        <v>24</v>
      </c>
      <c r="G306" s="639"/>
      <c r="H306" s="152">
        <f t="shared" si="40"/>
        <v>0</v>
      </c>
      <c r="I306" s="158" t="e">
        <f t="shared" si="41"/>
        <v>#DIV/0!</v>
      </c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</row>
    <row r="307" spans="1:23" s="89" customFormat="1" ht="12.75" customHeight="1" outlineLevel="1" x14ac:dyDescent="0.2">
      <c r="A307" s="149" t="s">
        <v>740</v>
      </c>
      <c r="B307" s="159" t="s">
        <v>741</v>
      </c>
      <c r="C307" s="198" t="s">
        <v>1476</v>
      </c>
      <c r="D307" s="151" t="s">
        <v>742</v>
      </c>
      <c r="E307" s="152" t="s">
        <v>28</v>
      </c>
      <c r="F307" s="522">
        <v>3</v>
      </c>
      <c r="G307" s="639"/>
      <c r="H307" s="152">
        <f t="shared" si="40"/>
        <v>0</v>
      </c>
      <c r="I307" s="158" t="e">
        <f t="shared" si="41"/>
        <v>#DIV/0!</v>
      </c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</row>
    <row r="308" spans="1:23" s="89" customFormat="1" ht="12.75" customHeight="1" outlineLevel="1" x14ac:dyDescent="0.2">
      <c r="A308" s="149" t="s">
        <v>743</v>
      </c>
      <c r="B308" s="159" t="s">
        <v>744</v>
      </c>
      <c r="C308" s="198" t="s">
        <v>1476</v>
      </c>
      <c r="D308" s="151" t="s">
        <v>745</v>
      </c>
      <c r="E308" s="152" t="s">
        <v>28</v>
      </c>
      <c r="F308" s="522">
        <v>103</v>
      </c>
      <c r="G308" s="639"/>
      <c r="H308" s="152">
        <f t="shared" si="40"/>
        <v>0</v>
      </c>
      <c r="I308" s="158" t="e">
        <f t="shared" si="41"/>
        <v>#DIV/0!</v>
      </c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</row>
    <row r="309" spans="1:23" s="89" customFormat="1" ht="12.75" customHeight="1" outlineLevel="1" x14ac:dyDescent="0.2">
      <c r="A309" s="149" t="s">
        <v>746</v>
      </c>
      <c r="B309" s="159" t="s">
        <v>747</v>
      </c>
      <c r="C309" s="198" t="s">
        <v>1476</v>
      </c>
      <c r="D309" s="151" t="s">
        <v>748</v>
      </c>
      <c r="E309" s="152" t="s">
        <v>28</v>
      </c>
      <c r="F309" s="522">
        <v>312</v>
      </c>
      <c r="G309" s="639"/>
      <c r="H309" s="152">
        <f t="shared" si="40"/>
        <v>0</v>
      </c>
      <c r="I309" s="158" t="e">
        <f t="shared" si="41"/>
        <v>#DIV/0!</v>
      </c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</row>
    <row r="310" spans="1:23" s="89" customFormat="1" ht="12.75" customHeight="1" outlineLevel="1" x14ac:dyDescent="0.2">
      <c r="A310" s="149" t="s">
        <v>749</v>
      </c>
      <c r="B310" s="159" t="s">
        <v>750</v>
      </c>
      <c r="C310" s="198" t="s">
        <v>1476</v>
      </c>
      <c r="D310" s="151" t="s">
        <v>751</v>
      </c>
      <c r="E310" s="152" t="s">
        <v>28</v>
      </c>
      <c r="F310" s="522">
        <v>20</v>
      </c>
      <c r="G310" s="639"/>
      <c r="H310" s="152">
        <f t="shared" si="40"/>
        <v>0</v>
      </c>
      <c r="I310" s="158" t="e">
        <f t="shared" si="41"/>
        <v>#DIV/0!</v>
      </c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</row>
    <row r="311" spans="1:23" s="89" customFormat="1" ht="12.75" customHeight="1" outlineLevel="1" x14ac:dyDescent="0.2">
      <c r="A311" s="149" t="s">
        <v>752</v>
      </c>
      <c r="B311" s="159" t="s">
        <v>753</v>
      </c>
      <c r="C311" s="198" t="s">
        <v>1476</v>
      </c>
      <c r="D311" s="151" t="s">
        <v>754</v>
      </c>
      <c r="E311" s="152" t="s">
        <v>28</v>
      </c>
      <c r="F311" s="522">
        <v>80</v>
      </c>
      <c r="G311" s="639"/>
      <c r="H311" s="152">
        <f t="shared" si="40"/>
        <v>0</v>
      </c>
      <c r="I311" s="158" t="e">
        <f t="shared" si="41"/>
        <v>#DIV/0!</v>
      </c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</row>
    <row r="312" spans="1:23" s="89" customFormat="1" ht="12.75" customHeight="1" outlineLevel="1" x14ac:dyDescent="0.2">
      <c r="A312" s="149" t="s">
        <v>755</v>
      </c>
      <c r="B312" s="159" t="s">
        <v>756</v>
      </c>
      <c r="C312" s="198" t="s">
        <v>1476</v>
      </c>
      <c r="D312" s="151" t="s">
        <v>757</v>
      </c>
      <c r="E312" s="152" t="s">
        <v>28</v>
      </c>
      <c r="F312" s="522">
        <v>13</v>
      </c>
      <c r="G312" s="639"/>
      <c r="H312" s="152">
        <f t="shared" si="40"/>
        <v>0</v>
      </c>
      <c r="I312" s="158" t="e">
        <f t="shared" si="41"/>
        <v>#DIV/0!</v>
      </c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</row>
    <row r="313" spans="1:23" s="89" customFormat="1" ht="12.75" customHeight="1" outlineLevel="1" x14ac:dyDescent="0.2">
      <c r="A313" s="149" t="s">
        <v>758</v>
      </c>
      <c r="B313" s="159" t="s">
        <v>759</v>
      </c>
      <c r="C313" s="198" t="s">
        <v>1476</v>
      </c>
      <c r="D313" s="151" t="s">
        <v>760</v>
      </c>
      <c r="E313" s="152" t="s">
        <v>28</v>
      </c>
      <c r="F313" s="522">
        <v>12</v>
      </c>
      <c r="G313" s="639"/>
      <c r="H313" s="152">
        <f t="shared" si="40"/>
        <v>0</v>
      </c>
      <c r="I313" s="158" t="e">
        <f t="shared" si="41"/>
        <v>#DIV/0!</v>
      </c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</row>
    <row r="314" spans="1:23" s="89" customFormat="1" ht="12.75" customHeight="1" outlineLevel="1" x14ac:dyDescent="0.2">
      <c r="A314" s="149" t="s">
        <v>761</v>
      </c>
      <c r="B314" s="159" t="s">
        <v>762</v>
      </c>
      <c r="C314" s="198" t="s">
        <v>1476</v>
      </c>
      <c r="D314" s="151" t="s">
        <v>763</v>
      </c>
      <c r="E314" s="152" t="s">
        <v>28</v>
      </c>
      <c r="F314" s="522">
        <v>44</v>
      </c>
      <c r="G314" s="639"/>
      <c r="H314" s="152">
        <f t="shared" si="40"/>
        <v>0</v>
      </c>
      <c r="I314" s="158" t="e">
        <f t="shared" si="41"/>
        <v>#DIV/0!</v>
      </c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</row>
    <row r="315" spans="1:23" s="89" customFormat="1" ht="12.75" customHeight="1" outlineLevel="1" x14ac:dyDescent="0.2">
      <c r="A315" s="149" t="s">
        <v>764</v>
      </c>
      <c r="B315" s="159" t="s">
        <v>765</v>
      </c>
      <c r="C315" s="198" t="s">
        <v>1476</v>
      </c>
      <c r="D315" s="151" t="s">
        <v>766</v>
      </c>
      <c r="E315" s="152" t="s">
        <v>28</v>
      </c>
      <c r="F315" s="522">
        <v>17</v>
      </c>
      <c r="G315" s="639"/>
      <c r="H315" s="152">
        <f t="shared" si="40"/>
        <v>0</v>
      </c>
      <c r="I315" s="158" t="e">
        <f t="shared" si="41"/>
        <v>#DIV/0!</v>
      </c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</row>
    <row r="316" spans="1:23" s="89" customFormat="1" ht="16.5" customHeight="1" outlineLevel="1" x14ac:dyDescent="0.2">
      <c r="A316" s="149" t="s">
        <v>767</v>
      </c>
      <c r="B316" s="159" t="s">
        <v>768</v>
      </c>
      <c r="C316" s="198" t="s">
        <v>1476</v>
      </c>
      <c r="D316" s="151" t="s">
        <v>769</v>
      </c>
      <c r="E316" s="152" t="s">
        <v>28</v>
      </c>
      <c r="F316" s="522">
        <v>647</v>
      </c>
      <c r="G316" s="639"/>
      <c r="H316" s="152">
        <f t="shared" si="40"/>
        <v>0</v>
      </c>
      <c r="I316" s="158" t="e">
        <f t="shared" si="41"/>
        <v>#DIV/0!</v>
      </c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</row>
    <row r="317" spans="1:23" s="89" customFormat="1" ht="12.75" customHeight="1" outlineLevel="1" x14ac:dyDescent="0.2">
      <c r="A317" s="149" t="s">
        <v>770</v>
      </c>
      <c r="B317" s="159" t="s">
        <v>771</v>
      </c>
      <c r="C317" s="198" t="s">
        <v>1476</v>
      </c>
      <c r="D317" s="151" t="s">
        <v>772</v>
      </c>
      <c r="E317" s="152" t="s">
        <v>28</v>
      </c>
      <c r="F317" s="522">
        <v>95</v>
      </c>
      <c r="G317" s="639"/>
      <c r="H317" s="152">
        <f t="shared" si="40"/>
        <v>0</v>
      </c>
      <c r="I317" s="158" t="e">
        <f t="shared" si="41"/>
        <v>#DIV/0!</v>
      </c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</row>
    <row r="318" spans="1:23" s="89" customFormat="1" ht="12.75" customHeight="1" outlineLevel="1" x14ac:dyDescent="0.2">
      <c r="A318" s="149" t="s">
        <v>773</v>
      </c>
      <c r="B318" s="159" t="s">
        <v>774</v>
      </c>
      <c r="C318" s="198" t="s">
        <v>1476</v>
      </c>
      <c r="D318" s="151" t="s">
        <v>775</v>
      </c>
      <c r="E318" s="152" t="s">
        <v>28</v>
      </c>
      <c r="F318" s="522">
        <v>659</v>
      </c>
      <c r="G318" s="639"/>
      <c r="H318" s="152">
        <f t="shared" si="40"/>
        <v>0</v>
      </c>
      <c r="I318" s="158" t="e">
        <f t="shared" si="41"/>
        <v>#DIV/0!</v>
      </c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</row>
    <row r="319" spans="1:23" s="89" customFormat="1" ht="12.75" customHeight="1" outlineLevel="1" x14ac:dyDescent="0.2">
      <c r="A319" s="149" t="s">
        <v>776</v>
      </c>
      <c r="B319" s="159" t="s">
        <v>777</v>
      </c>
      <c r="C319" s="198" t="s">
        <v>1476</v>
      </c>
      <c r="D319" s="151" t="s">
        <v>778</v>
      </c>
      <c r="E319" s="152" t="s">
        <v>28</v>
      </c>
      <c r="F319" s="522">
        <v>30</v>
      </c>
      <c r="G319" s="639"/>
      <c r="H319" s="152">
        <f t="shared" si="40"/>
        <v>0</v>
      </c>
      <c r="I319" s="158" t="e">
        <f t="shared" si="41"/>
        <v>#DIV/0!</v>
      </c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</row>
    <row r="320" spans="1:23" s="89" customFormat="1" ht="12.75" customHeight="1" outlineLevel="1" x14ac:dyDescent="0.2">
      <c r="A320" s="149" t="s">
        <v>779</v>
      </c>
      <c r="B320" s="159" t="s">
        <v>780</v>
      </c>
      <c r="C320" s="198" t="s">
        <v>1476</v>
      </c>
      <c r="D320" s="151" t="s">
        <v>781</v>
      </c>
      <c r="E320" s="152" t="s">
        <v>28</v>
      </c>
      <c r="F320" s="522">
        <v>1</v>
      </c>
      <c r="G320" s="639"/>
      <c r="H320" s="152">
        <f t="shared" si="40"/>
        <v>0</v>
      </c>
      <c r="I320" s="158" t="e">
        <f t="shared" si="41"/>
        <v>#DIV/0!</v>
      </c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</row>
    <row r="321" spans="1:23" s="89" customFormat="1" ht="12.75" customHeight="1" outlineLevel="1" x14ac:dyDescent="0.2">
      <c r="A321" s="149" t="s">
        <v>782</v>
      </c>
      <c r="B321" s="159" t="s">
        <v>783</v>
      </c>
      <c r="C321" s="198" t="s">
        <v>1476</v>
      </c>
      <c r="D321" s="151" t="s">
        <v>784</v>
      </c>
      <c r="E321" s="152" t="s">
        <v>28</v>
      </c>
      <c r="F321" s="522">
        <v>276</v>
      </c>
      <c r="G321" s="639"/>
      <c r="H321" s="152">
        <f t="shared" si="40"/>
        <v>0</v>
      </c>
      <c r="I321" s="158" t="e">
        <f t="shared" si="41"/>
        <v>#DIV/0!</v>
      </c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</row>
    <row r="322" spans="1:23" s="89" customFormat="1" ht="12.75" customHeight="1" outlineLevel="1" x14ac:dyDescent="0.2">
      <c r="A322" s="149" t="s">
        <v>785</v>
      </c>
      <c r="B322" s="159" t="s">
        <v>786</v>
      </c>
      <c r="C322" s="198" t="s">
        <v>1476</v>
      </c>
      <c r="D322" s="151" t="s">
        <v>787</v>
      </c>
      <c r="E322" s="152" t="s">
        <v>28</v>
      </c>
      <c r="F322" s="522">
        <v>103</v>
      </c>
      <c r="G322" s="639"/>
      <c r="H322" s="152">
        <f t="shared" si="40"/>
        <v>0</v>
      </c>
      <c r="I322" s="158" t="e">
        <f t="shared" si="41"/>
        <v>#DIV/0!</v>
      </c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</row>
    <row r="323" spans="1:23" s="89" customFormat="1" ht="12.75" customHeight="1" outlineLevel="1" x14ac:dyDescent="0.2">
      <c r="A323" s="149" t="s">
        <v>788</v>
      </c>
      <c r="B323" s="159" t="s">
        <v>789</v>
      </c>
      <c r="C323" s="198" t="s">
        <v>1476</v>
      </c>
      <c r="D323" s="151" t="s">
        <v>790</v>
      </c>
      <c r="E323" s="152" t="s">
        <v>28</v>
      </c>
      <c r="F323" s="522">
        <v>11</v>
      </c>
      <c r="G323" s="639"/>
      <c r="H323" s="152">
        <f t="shared" si="40"/>
        <v>0</v>
      </c>
      <c r="I323" s="158" t="e">
        <f t="shared" si="41"/>
        <v>#DIV/0!</v>
      </c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</row>
    <row r="324" spans="1:23" s="89" customFormat="1" ht="12.75" customHeight="1" outlineLevel="1" x14ac:dyDescent="0.2">
      <c r="A324" s="149" t="s">
        <v>791</v>
      </c>
      <c r="B324" s="159" t="s">
        <v>792</v>
      </c>
      <c r="C324" s="198" t="s">
        <v>1476</v>
      </c>
      <c r="D324" s="151" t="s">
        <v>793</v>
      </c>
      <c r="E324" s="152" t="s">
        <v>28</v>
      </c>
      <c r="F324" s="522">
        <v>65</v>
      </c>
      <c r="G324" s="639"/>
      <c r="H324" s="152">
        <f t="shared" si="40"/>
        <v>0</v>
      </c>
      <c r="I324" s="158" t="e">
        <f t="shared" si="41"/>
        <v>#DIV/0!</v>
      </c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</row>
    <row r="325" spans="1:23" s="89" customFormat="1" ht="12.75" customHeight="1" outlineLevel="1" x14ac:dyDescent="0.2">
      <c r="A325" s="149" t="s">
        <v>794</v>
      </c>
      <c r="B325" s="159" t="s">
        <v>795</v>
      </c>
      <c r="C325" s="198" t="s">
        <v>1476</v>
      </c>
      <c r="D325" s="151" t="s">
        <v>796</v>
      </c>
      <c r="E325" s="152" t="s">
        <v>28</v>
      </c>
      <c r="F325" s="522">
        <v>800</v>
      </c>
      <c r="G325" s="639"/>
      <c r="H325" s="152">
        <f t="shared" si="40"/>
        <v>0</v>
      </c>
      <c r="I325" s="158" t="e">
        <f t="shared" si="41"/>
        <v>#DIV/0!</v>
      </c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</row>
    <row r="326" spans="1:23" s="89" customFormat="1" ht="12.75" customHeight="1" outlineLevel="1" x14ac:dyDescent="0.2">
      <c r="A326" s="149" t="s">
        <v>797</v>
      </c>
      <c r="B326" s="159" t="s">
        <v>798</v>
      </c>
      <c r="C326" s="198" t="s">
        <v>1476</v>
      </c>
      <c r="D326" s="151" t="s">
        <v>799</v>
      </c>
      <c r="E326" s="152" t="s">
        <v>28</v>
      </c>
      <c r="F326" s="522">
        <v>75</v>
      </c>
      <c r="G326" s="639"/>
      <c r="H326" s="152">
        <f t="shared" si="40"/>
        <v>0</v>
      </c>
      <c r="I326" s="158" t="e">
        <f t="shared" si="41"/>
        <v>#DIV/0!</v>
      </c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</row>
    <row r="327" spans="1:23" s="89" customFormat="1" ht="12.75" customHeight="1" outlineLevel="1" x14ac:dyDescent="0.2">
      <c r="A327" s="149" t="s">
        <v>800</v>
      </c>
      <c r="B327" s="159" t="s">
        <v>801</v>
      </c>
      <c r="C327" s="198" t="s">
        <v>1476</v>
      </c>
      <c r="D327" s="151" t="s">
        <v>802</v>
      </c>
      <c r="E327" s="152" t="s">
        <v>75</v>
      </c>
      <c r="F327" s="522">
        <v>6</v>
      </c>
      <c r="G327" s="639"/>
      <c r="H327" s="152">
        <f t="shared" si="40"/>
        <v>0</v>
      </c>
      <c r="I327" s="158" t="e">
        <f t="shared" si="41"/>
        <v>#DIV/0!</v>
      </c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</row>
    <row r="328" spans="1:23" s="89" customFormat="1" ht="12.75" customHeight="1" outlineLevel="1" x14ac:dyDescent="0.2">
      <c r="A328" s="149" t="s">
        <v>803</v>
      </c>
      <c r="B328" s="159" t="s">
        <v>804</v>
      </c>
      <c r="C328" s="198" t="s">
        <v>1476</v>
      </c>
      <c r="D328" s="151" t="s">
        <v>805</v>
      </c>
      <c r="E328" s="152" t="s">
        <v>75</v>
      </c>
      <c r="F328" s="522">
        <v>1374.85</v>
      </c>
      <c r="G328" s="639"/>
      <c r="H328" s="152">
        <f t="shared" si="40"/>
        <v>0</v>
      </c>
      <c r="I328" s="158" t="e">
        <f t="shared" si="41"/>
        <v>#DIV/0!</v>
      </c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</row>
    <row r="329" spans="1:23" s="89" customFormat="1" ht="12.75" customHeight="1" outlineLevel="1" x14ac:dyDescent="0.2">
      <c r="A329" s="149" t="s">
        <v>806</v>
      </c>
      <c r="B329" s="159" t="s">
        <v>807</v>
      </c>
      <c r="C329" s="198" t="s">
        <v>1476</v>
      </c>
      <c r="D329" s="151" t="s">
        <v>808</v>
      </c>
      <c r="E329" s="152" t="s">
        <v>75</v>
      </c>
      <c r="F329" s="522">
        <v>571.20000000000005</v>
      </c>
      <c r="G329" s="639"/>
      <c r="H329" s="152">
        <f t="shared" si="40"/>
        <v>0</v>
      </c>
      <c r="I329" s="158" t="e">
        <f t="shared" si="41"/>
        <v>#DIV/0!</v>
      </c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</row>
    <row r="330" spans="1:23" s="89" customFormat="1" ht="12.75" customHeight="1" outlineLevel="1" x14ac:dyDescent="0.2">
      <c r="A330" s="149" t="s">
        <v>809</v>
      </c>
      <c r="B330" s="236" t="s">
        <v>810</v>
      </c>
      <c r="C330" s="198" t="s">
        <v>1476</v>
      </c>
      <c r="D330" s="162" t="s">
        <v>811</v>
      </c>
      <c r="E330" s="231" t="s">
        <v>28</v>
      </c>
      <c r="F330" s="522">
        <v>6</v>
      </c>
      <c r="G330" s="639"/>
      <c r="H330" s="152">
        <f t="shared" si="40"/>
        <v>0</v>
      </c>
      <c r="I330" s="200" t="e">
        <f t="shared" si="41"/>
        <v>#DIV/0!</v>
      </c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</row>
    <row r="331" spans="1:23" s="89" customFormat="1" ht="12.75" customHeight="1" outlineLevel="1" x14ac:dyDescent="0.2">
      <c r="A331" s="550" t="s">
        <v>812</v>
      </c>
      <c r="B331" s="551"/>
      <c r="C331" s="194"/>
      <c r="D331" s="195" t="s">
        <v>813</v>
      </c>
      <c r="E331" s="569">
        <f>SUM(H332:H338)</f>
        <v>0</v>
      </c>
      <c r="F331" s="570"/>
      <c r="G331" s="570"/>
      <c r="H331" s="551"/>
      <c r="I331" s="196" t="e">
        <f>E331/$G$534</f>
        <v>#DIV/0!</v>
      </c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</row>
    <row r="332" spans="1:23" s="89" customFormat="1" ht="12.75" customHeight="1" outlineLevel="1" x14ac:dyDescent="0.2">
      <c r="A332" s="149" t="s">
        <v>814</v>
      </c>
      <c r="B332" s="150" t="s">
        <v>815</v>
      </c>
      <c r="C332" s="198" t="s">
        <v>1476</v>
      </c>
      <c r="D332" s="151" t="s">
        <v>816</v>
      </c>
      <c r="E332" s="152" t="s">
        <v>75</v>
      </c>
      <c r="F332" s="522">
        <v>1004</v>
      </c>
      <c r="G332" s="639"/>
      <c r="H332" s="152">
        <f t="shared" si="40"/>
        <v>0</v>
      </c>
      <c r="I332" s="153" t="e">
        <f t="shared" ref="I332:I338" si="42">H332/$G$534</f>
        <v>#DIV/0!</v>
      </c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</row>
    <row r="333" spans="1:23" s="89" customFormat="1" ht="12.75" customHeight="1" outlineLevel="1" x14ac:dyDescent="0.2">
      <c r="A333" s="149" t="s">
        <v>817</v>
      </c>
      <c r="B333" s="159" t="s">
        <v>818</v>
      </c>
      <c r="C333" s="198" t="s">
        <v>1476</v>
      </c>
      <c r="D333" s="151" t="s">
        <v>819</v>
      </c>
      <c r="E333" s="152" t="s">
        <v>75</v>
      </c>
      <c r="F333" s="522">
        <v>1364</v>
      </c>
      <c r="G333" s="639"/>
      <c r="H333" s="152">
        <f t="shared" si="40"/>
        <v>0</v>
      </c>
      <c r="I333" s="158" t="e">
        <f t="shared" si="42"/>
        <v>#DIV/0!</v>
      </c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</row>
    <row r="334" spans="1:23" s="89" customFormat="1" ht="12.75" customHeight="1" outlineLevel="1" x14ac:dyDescent="0.2">
      <c r="A334" s="149" t="s">
        <v>820</v>
      </c>
      <c r="B334" s="159" t="s">
        <v>821</v>
      </c>
      <c r="C334" s="198" t="s">
        <v>1476</v>
      </c>
      <c r="D334" s="151" t="s">
        <v>822</v>
      </c>
      <c r="E334" s="152" t="s">
        <v>28</v>
      </c>
      <c r="F334" s="522">
        <v>29</v>
      </c>
      <c r="G334" s="639"/>
      <c r="H334" s="152">
        <f t="shared" si="40"/>
        <v>0</v>
      </c>
      <c r="I334" s="158" t="e">
        <f t="shared" si="42"/>
        <v>#DIV/0!</v>
      </c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</row>
    <row r="335" spans="1:23" s="89" customFormat="1" ht="12.75" customHeight="1" outlineLevel="1" x14ac:dyDescent="0.2">
      <c r="A335" s="149" t="s">
        <v>823</v>
      </c>
      <c r="B335" s="159" t="s">
        <v>824</v>
      </c>
      <c r="C335" s="198" t="s">
        <v>1476</v>
      </c>
      <c r="D335" s="151" t="s">
        <v>825</v>
      </c>
      <c r="E335" s="152" t="s">
        <v>28</v>
      </c>
      <c r="F335" s="522">
        <v>65</v>
      </c>
      <c r="G335" s="639"/>
      <c r="H335" s="152">
        <f t="shared" si="40"/>
        <v>0</v>
      </c>
      <c r="I335" s="158" t="e">
        <f t="shared" si="42"/>
        <v>#DIV/0!</v>
      </c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</row>
    <row r="336" spans="1:23" s="89" customFormat="1" ht="12.75" customHeight="1" outlineLevel="1" x14ac:dyDescent="0.2">
      <c r="A336" s="149" t="s">
        <v>826</v>
      </c>
      <c r="B336" s="159" t="s">
        <v>827</v>
      </c>
      <c r="C336" s="198" t="s">
        <v>1476</v>
      </c>
      <c r="D336" s="151" t="s">
        <v>828</v>
      </c>
      <c r="E336" s="152" t="s">
        <v>28</v>
      </c>
      <c r="F336" s="522">
        <v>80</v>
      </c>
      <c r="G336" s="639"/>
      <c r="H336" s="152">
        <f t="shared" si="40"/>
        <v>0</v>
      </c>
      <c r="I336" s="158" t="e">
        <f t="shared" si="42"/>
        <v>#DIV/0!</v>
      </c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</row>
    <row r="337" spans="1:23" s="89" customFormat="1" ht="12.75" customHeight="1" outlineLevel="1" x14ac:dyDescent="0.2">
      <c r="A337" s="149" t="s">
        <v>829</v>
      </c>
      <c r="B337" s="159" t="s">
        <v>830</v>
      </c>
      <c r="C337" s="198" t="s">
        <v>1476</v>
      </c>
      <c r="D337" s="151" t="s">
        <v>831</v>
      </c>
      <c r="E337" s="152" t="s">
        <v>28</v>
      </c>
      <c r="F337" s="522">
        <v>57</v>
      </c>
      <c r="G337" s="639"/>
      <c r="H337" s="152">
        <f t="shared" ref="H337:H391" si="43">ROUND(G337*F337,2)</f>
        <v>0</v>
      </c>
      <c r="I337" s="158" t="e">
        <f t="shared" si="42"/>
        <v>#DIV/0!</v>
      </c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</row>
    <row r="338" spans="1:23" s="89" customFormat="1" ht="28.5" customHeight="1" outlineLevel="1" x14ac:dyDescent="0.2">
      <c r="A338" s="149" t="s">
        <v>832</v>
      </c>
      <c r="B338" s="236" t="s">
        <v>833</v>
      </c>
      <c r="C338" s="198" t="s">
        <v>1476</v>
      </c>
      <c r="D338" s="265" t="s">
        <v>834</v>
      </c>
      <c r="E338" s="231" t="s">
        <v>28</v>
      </c>
      <c r="F338" s="522">
        <v>1</v>
      </c>
      <c r="G338" s="639"/>
      <c r="H338" s="152">
        <f t="shared" si="43"/>
        <v>0</v>
      </c>
      <c r="I338" s="200" t="e">
        <f t="shared" si="42"/>
        <v>#DIV/0!</v>
      </c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</row>
    <row r="339" spans="1:23" s="89" customFormat="1" ht="12.75" customHeight="1" outlineLevel="1" x14ac:dyDescent="0.2">
      <c r="A339" s="550" t="s">
        <v>835</v>
      </c>
      <c r="B339" s="551"/>
      <c r="C339" s="194"/>
      <c r="D339" s="195" t="s">
        <v>836</v>
      </c>
      <c r="E339" s="569">
        <f>SUM(H340:H391)</f>
        <v>0</v>
      </c>
      <c r="F339" s="570"/>
      <c r="G339" s="570"/>
      <c r="H339" s="551"/>
      <c r="I339" s="196" t="e">
        <f>E339/$G$534</f>
        <v>#DIV/0!</v>
      </c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</row>
    <row r="340" spans="1:23" s="89" customFormat="1" ht="12.75" customHeight="1" outlineLevel="1" x14ac:dyDescent="0.2">
      <c r="A340" s="149" t="s">
        <v>837</v>
      </c>
      <c r="B340" s="150" t="s">
        <v>568</v>
      </c>
      <c r="C340" s="198" t="s">
        <v>1476</v>
      </c>
      <c r="D340" s="151" t="s">
        <v>94</v>
      </c>
      <c r="E340" s="152" t="s">
        <v>84</v>
      </c>
      <c r="F340" s="522">
        <v>9.2200000000000006</v>
      </c>
      <c r="G340" s="639"/>
      <c r="H340" s="152">
        <f t="shared" si="43"/>
        <v>0</v>
      </c>
      <c r="I340" s="153" t="e">
        <f t="shared" ref="I340:I371" si="44">H340/$G$534</f>
        <v>#DIV/0!</v>
      </c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</row>
    <row r="341" spans="1:23" s="89" customFormat="1" ht="12.75" customHeight="1" outlineLevel="1" x14ac:dyDescent="0.2">
      <c r="A341" s="149" t="s">
        <v>838</v>
      </c>
      <c r="B341" s="159" t="s">
        <v>839</v>
      </c>
      <c r="C341" s="198" t="s">
        <v>1476</v>
      </c>
      <c r="D341" s="151" t="s">
        <v>97</v>
      </c>
      <c r="E341" s="152" t="s">
        <v>56</v>
      </c>
      <c r="F341" s="522">
        <v>30.74</v>
      </c>
      <c r="G341" s="639"/>
      <c r="H341" s="152">
        <f t="shared" si="43"/>
        <v>0</v>
      </c>
      <c r="I341" s="158" t="e">
        <f t="shared" si="44"/>
        <v>#DIV/0!</v>
      </c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</row>
    <row r="342" spans="1:23" s="89" customFormat="1" ht="12.75" customHeight="1" outlineLevel="1" x14ac:dyDescent="0.2">
      <c r="A342" s="149" t="s">
        <v>840</v>
      </c>
      <c r="B342" s="159" t="s">
        <v>114</v>
      </c>
      <c r="C342" s="198" t="s">
        <v>1476</v>
      </c>
      <c r="D342" s="151" t="s">
        <v>115</v>
      </c>
      <c r="E342" s="152" t="s">
        <v>56</v>
      </c>
      <c r="F342" s="522">
        <v>6.66</v>
      </c>
      <c r="G342" s="639"/>
      <c r="H342" s="152">
        <f t="shared" si="43"/>
        <v>0</v>
      </c>
      <c r="I342" s="158" t="e">
        <f t="shared" si="44"/>
        <v>#DIV/0!</v>
      </c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</row>
    <row r="343" spans="1:23" s="89" customFormat="1" ht="12.75" customHeight="1" outlineLevel="1" x14ac:dyDescent="0.2">
      <c r="A343" s="149" t="s">
        <v>841</v>
      </c>
      <c r="B343" s="159" t="s">
        <v>842</v>
      </c>
      <c r="C343" s="198" t="s">
        <v>1476</v>
      </c>
      <c r="D343" s="151" t="s">
        <v>843</v>
      </c>
      <c r="E343" s="152" t="s">
        <v>56</v>
      </c>
      <c r="F343" s="522">
        <v>30.74</v>
      </c>
      <c r="G343" s="639"/>
      <c r="H343" s="152">
        <f t="shared" si="43"/>
        <v>0</v>
      </c>
      <c r="I343" s="158" t="e">
        <f t="shared" si="44"/>
        <v>#DIV/0!</v>
      </c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</row>
    <row r="344" spans="1:23" s="89" customFormat="1" ht="12.75" customHeight="1" outlineLevel="1" x14ac:dyDescent="0.2">
      <c r="A344" s="149" t="s">
        <v>844</v>
      </c>
      <c r="B344" s="159" t="s">
        <v>845</v>
      </c>
      <c r="C344" s="198" t="s">
        <v>1476</v>
      </c>
      <c r="D344" s="151" t="s">
        <v>131</v>
      </c>
      <c r="E344" s="152" t="s">
        <v>56</v>
      </c>
      <c r="F344" s="522">
        <v>30.74</v>
      </c>
      <c r="G344" s="639"/>
      <c r="H344" s="152">
        <f t="shared" si="43"/>
        <v>0</v>
      </c>
      <c r="I344" s="158" t="e">
        <f t="shared" si="44"/>
        <v>#DIV/0!</v>
      </c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</row>
    <row r="345" spans="1:23" s="89" customFormat="1" ht="12.75" customHeight="1" outlineLevel="1" x14ac:dyDescent="0.2">
      <c r="A345" s="149" t="s">
        <v>846</v>
      </c>
      <c r="B345" s="159" t="s">
        <v>847</v>
      </c>
      <c r="C345" s="198" t="s">
        <v>1476</v>
      </c>
      <c r="D345" s="151" t="s">
        <v>848</v>
      </c>
      <c r="E345" s="152" t="s">
        <v>56</v>
      </c>
      <c r="F345" s="522">
        <v>61.48</v>
      </c>
      <c r="G345" s="639"/>
      <c r="H345" s="152">
        <f t="shared" si="43"/>
        <v>0</v>
      </c>
      <c r="I345" s="158" t="e">
        <f t="shared" si="44"/>
        <v>#DIV/0!</v>
      </c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</row>
    <row r="346" spans="1:23" s="89" customFormat="1" ht="12.75" customHeight="1" outlineLevel="1" x14ac:dyDescent="0.2">
      <c r="A346" s="149" t="s">
        <v>849</v>
      </c>
      <c r="B346" s="266" t="s">
        <v>142</v>
      </c>
      <c r="C346" s="198" t="s">
        <v>1476</v>
      </c>
      <c r="D346" s="151" t="s">
        <v>850</v>
      </c>
      <c r="E346" s="152" t="s">
        <v>84</v>
      </c>
      <c r="F346" s="522">
        <v>9.2200000000000006</v>
      </c>
      <c r="G346" s="639"/>
      <c r="H346" s="152">
        <f t="shared" si="43"/>
        <v>0</v>
      </c>
      <c r="I346" s="158" t="e">
        <f t="shared" si="44"/>
        <v>#DIV/0!</v>
      </c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</row>
    <row r="347" spans="1:23" s="89" customFormat="1" ht="12.75" customHeight="1" outlineLevel="1" x14ac:dyDescent="0.2">
      <c r="A347" s="149" t="s">
        <v>851</v>
      </c>
      <c r="B347" s="159" t="s">
        <v>852</v>
      </c>
      <c r="C347" s="198" t="s">
        <v>1476</v>
      </c>
      <c r="D347" s="151" t="s">
        <v>853</v>
      </c>
      <c r="E347" s="152" t="s">
        <v>56</v>
      </c>
      <c r="F347" s="522">
        <v>86.58</v>
      </c>
      <c r="G347" s="639"/>
      <c r="H347" s="152">
        <f t="shared" si="43"/>
        <v>0</v>
      </c>
      <c r="I347" s="158" t="e">
        <f t="shared" si="44"/>
        <v>#DIV/0!</v>
      </c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</row>
    <row r="348" spans="1:23" s="89" customFormat="1" ht="12.75" customHeight="1" outlineLevel="1" x14ac:dyDescent="0.2">
      <c r="A348" s="149" t="s">
        <v>854</v>
      </c>
      <c r="B348" s="159" t="s">
        <v>278</v>
      </c>
      <c r="C348" s="198" t="s">
        <v>1476</v>
      </c>
      <c r="D348" s="151" t="s">
        <v>279</v>
      </c>
      <c r="E348" s="152" t="s">
        <v>28</v>
      </c>
      <c r="F348" s="522">
        <v>1</v>
      </c>
      <c r="G348" s="639"/>
      <c r="H348" s="152">
        <f t="shared" si="43"/>
        <v>0</v>
      </c>
      <c r="I348" s="158" t="e">
        <f t="shared" si="44"/>
        <v>#DIV/0!</v>
      </c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</row>
    <row r="349" spans="1:23" s="89" customFormat="1" ht="12.75" customHeight="1" outlineLevel="1" x14ac:dyDescent="0.2">
      <c r="A349" s="149" t="s">
        <v>855</v>
      </c>
      <c r="B349" s="159" t="s">
        <v>856</v>
      </c>
      <c r="C349" s="198" t="s">
        <v>1476</v>
      </c>
      <c r="D349" s="151" t="s">
        <v>857</v>
      </c>
      <c r="E349" s="152" t="s">
        <v>56</v>
      </c>
      <c r="F349" s="522">
        <v>1</v>
      </c>
      <c r="G349" s="639"/>
      <c r="H349" s="152">
        <f t="shared" si="43"/>
        <v>0</v>
      </c>
      <c r="I349" s="158" t="e">
        <f t="shared" si="44"/>
        <v>#DIV/0!</v>
      </c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</row>
    <row r="350" spans="1:23" s="89" customFormat="1" ht="12.75" customHeight="1" outlineLevel="1" x14ac:dyDescent="0.2">
      <c r="A350" s="149" t="s">
        <v>858</v>
      </c>
      <c r="B350" s="159" t="s">
        <v>859</v>
      </c>
      <c r="C350" s="198" t="s">
        <v>1476</v>
      </c>
      <c r="D350" s="151" t="s">
        <v>860</v>
      </c>
      <c r="E350" s="152" t="s">
        <v>56</v>
      </c>
      <c r="F350" s="522">
        <v>9.43</v>
      </c>
      <c r="G350" s="639"/>
      <c r="H350" s="152">
        <f t="shared" si="43"/>
        <v>0</v>
      </c>
      <c r="I350" s="158" t="e">
        <f t="shared" si="44"/>
        <v>#DIV/0!</v>
      </c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</row>
    <row r="351" spans="1:23" s="89" customFormat="1" ht="12.75" customHeight="1" outlineLevel="1" x14ac:dyDescent="0.2">
      <c r="A351" s="149" t="s">
        <v>861</v>
      </c>
      <c r="B351" s="159" t="s">
        <v>292</v>
      </c>
      <c r="C351" s="198" t="s">
        <v>1476</v>
      </c>
      <c r="D351" s="151" t="s">
        <v>293</v>
      </c>
      <c r="E351" s="152" t="s">
        <v>56</v>
      </c>
      <c r="F351" s="522">
        <v>1</v>
      </c>
      <c r="G351" s="639"/>
      <c r="H351" s="152">
        <f t="shared" si="43"/>
        <v>0</v>
      </c>
      <c r="I351" s="158" t="e">
        <f t="shared" si="44"/>
        <v>#DIV/0!</v>
      </c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</row>
    <row r="352" spans="1:23" s="89" customFormat="1" ht="12.75" customHeight="1" outlineLevel="1" x14ac:dyDescent="0.2">
      <c r="A352" s="149" t="s">
        <v>862</v>
      </c>
      <c r="B352" s="159" t="s">
        <v>286</v>
      </c>
      <c r="C352" s="198" t="s">
        <v>1476</v>
      </c>
      <c r="D352" s="151" t="s">
        <v>287</v>
      </c>
      <c r="E352" s="152" t="s">
        <v>56</v>
      </c>
      <c r="F352" s="522">
        <v>1</v>
      </c>
      <c r="G352" s="639"/>
      <c r="H352" s="152">
        <f t="shared" si="43"/>
        <v>0</v>
      </c>
      <c r="I352" s="158" t="e">
        <f t="shared" si="44"/>
        <v>#DIV/0!</v>
      </c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</row>
    <row r="353" spans="1:23" s="89" customFormat="1" ht="12.75" customHeight="1" outlineLevel="1" x14ac:dyDescent="0.2">
      <c r="A353" s="149" t="s">
        <v>863</v>
      </c>
      <c r="B353" s="159" t="s">
        <v>864</v>
      </c>
      <c r="C353" s="198" t="s">
        <v>1476</v>
      </c>
      <c r="D353" s="151" t="s">
        <v>865</v>
      </c>
      <c r="E353" s="152" t="s">
        <v>56</v>
      </c>
      <c r="F353" s="522">
        <v>4.46</v>
      </c>
      <c r="G353" s="639"/>
      <c r="H353" s="152">
        <f t="shared" si="43"/>
        <v>0</v>
      </c>
      <c r="I353" s="158" t="e">
        <f t="shared" si="44"/>
        <v>#DIV/0!</v>
      </c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</row>
    <row r="354" spans="1:23" s="89" customFormat="1" ht="12.75" customHeight="1" outlineLevel="1" x14ac:dyDescent="0.2">
      <c r="A354" s="149" t="s">
        <v>866</v>
      </c>
      <c r="B354" s="159" t="s">
        <v>867</v>
      </c>
      <c r="C354" s="198" t="s">
        <v>1476</v>
      </c>
      <c r="D354" s="151" t="s">
        <v>868</v>
      </c>
      <c r="E354" s="152" t="s">
        <v>56</v>
      </c>
      <c r="F354" s="522">
        <v>2.52</v>
      </c>
      <c r="G354" s="639"/>
      <c r="H354" s="152">
        <f t="shared" si="43"/>
        <v>0</v>
      </c>
      <c r="I354" s="158" t="e">
        <f t="shared" si="44"/>
        <v>#DIV/0!</v>
      </c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</row>
    <row r="355" spans="1:23" s="89" customFormat="1" ht="12.75" customHeight="1" outlineLevel="1" x14ac:dyDescent="0.2">
      <c r="A355" s="149" t="s">
        <v>869</v>
      </c>
      <c r="B355" s="266" t="s">
        <v>870</v>
      </c>
      <c r="C355" s="198" t="s">
        <v>1476</v>
      </c>
      <c r="D355" s="151" t="s">
        <v>1379</v>
      </c>
      <c r="E355" s="267" t="s">
        <v>56</v>
      </c>
      <c r="F355" s="530">
        <v>15.58</v>
      </c>
      <c r="G355" s="639"/>
      <c r="H355" s="152">
        <f t="shared" si="43"/>
        <v>0</v>
      </c>
      <c r="I355" s="158" t="e">
        <f t="shared" si="44"/>
        <v>#DIV/0!</v>
      </c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</row>
    <row r="356" spans="1:23" s="89" customFormat="1" ht="12.75" customHeight="1" outlineLevel="1" x14ac:dyDescent="0.2">
      <c r="A356" s="149" t="s">
        <v>871</v>
      </c>
      <c r="B356" s="159" t="s">
        <v>125</v>
      </c>
      <c r="C356" s="198" t="s">
        <v>1476</v>
      </c>
      <c r="D356" s="151" t="s">
        <v>126</v>
      </c>
      <c r="E356" s="152" t="s">
        <v>56</v>
      </c>
      <c r="F356" s="522">
        <v>17.95</v>
      </c>
      <c r="G356" s="639"/>
      <c r="H356" s="152">
        <f t="shared" si="43"/>
        <v>0</v>
      </c>
      <c r="I356" s="158" t="e">
        <f t="shared" si="44"/>
        <v>#DIV/0!</v>
      </c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7" spans="1:23" s="89" customFormat="1" ht="12.75" customHeight="1" outlineLevel="1" x14ac:dyDescent="0.2">
      <c r="A357" s="149" t="s">
        <v>872</v>
      </c>
      <c r="B357" s="159" t="s">
        <v>371</v>
      </c>
      <c r="C357" s="198" t="s">
        <v>1476</v>
      </c>
      <c r="D357" s="151" t="s">
        <v>372</v>
      </c>
      <c r="E357" s="152" t="s">
        <v>56</v>
      </c>
      <c r="F357" s="522">
        <v>17.95</v>
      </c>
      <c r="G357" s="639"/>
      <c r="H357" s="152">
        <f t="shared" si="43"/>
        <v>0</v>
      </c>
      <c r="I357" s="158" t="e">
        <f t="shared" si="44"/>
        <v>#DIV/0!</v>
      </c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</row>
    <row r="358" spans="1:23" s="89" customFormat="1" ht="40.5" customHeight="1" outlineLevel="1" x14ac:dyDescent="0.2">
      <c r="A358" s="149" t="s">
        <v>873</v>
      </c>
      <c r="B358" s="159" t="s">
        <v>375</v>
      </c>
      <c r="C358" s="198" t="s">
        <v>1476</v>
      </c>
      <c r="D358" s="268" t="s">
        <v>376</v>
      </c>
      <c r="E358" s="152" t="s">
        <v>56</v>
      </c>
      <c r="F358" s="522">
        <v>17.95</v>
      </c>
      <c r="G358" s="639"/>
      <c r="H358" s="152">
        <f t="shared" si="43"/>
        <v>0</v>
      </c>
      <c r="I358" s="158" t="e">
        <f t="shared" si="44"/>
        <v>#DIV/0!</v>
      </c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59" spans="1:23" s="89" customFormat="1" ht="12.75" customHeight="1" outlineLevel="1" x14ac:dyDescent="0.2">
      <c r="A359" s="149" t="s">
        <v>874</v>
      </c>
      <c r="B359" s="159" t="s">
        <v>875</v>
      </c>
      <c r="C359" s="198" t="s">
        <v>1476</v>
      </c>
      <c r="D359" s="151" t="s">
        <v>876</v>
      </c>
      <c r="E359" s="152" t="s">
        <v>56</v>
      </c>
      <c r="F359" s="522">
        <v>62.24</v>
      </c>
      <c r="G359" s="639"/>
      <c r="H359" s="152">
        <f t="shared" si="43"/>
        <v>0</v>
      </c>
      <c r="I359" s="158" t="e">
        <f t="shared" si="44"/>
        <v>#DIV/0!</v>
      </c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</row>
    <row r="360" spans="1:23" s="89" customFormat="1" ht="12.75" customHeight="1" outlineLevel="1" x14ac:dyDescent="0.2">
      <c r="A360" s="149" t="s">
        <v>877</v>
      </c>
      <c r="B360" s="159" t="s">
        <v>878</v>
      </c>
      <c r="C360" s="198" t="s">
        <v>1476</v>
      </c>
      <c r="D360" s="151" t="s">
        <v>876</v>
      </c>
      <c r="E360" s="152" t="s">
        <v>56</v>
      </c>
      <c r="F360" s="522">
        <v>51.12</v>
      </c>
      <c r="G360" s="639"/>
      <c r="H360" s="152">
        <f t="shared" si="43"/>
        <v>0</v>
      </c>
      <c r="I360" s="158" t="e">
        <f t="shared" si="44"/>
        <v>#DIV/0!</v>
      </c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</row>
    <row r="361" spans="1:23" s="89" customFormat="1" ht="12.75" customHeight="1" outlineLevel="1" x14ac:dyDescent="0.2">
      <c r="A361" s="149" t="s">
        <v>879</v>
      </c>
      <c r="B361" s="159" t="s">
        <v>880</v>
      </c>
      <c r="C361" s="198" t="s">
        <v>1476</v>
      </c>
      <c r="D361" s="151" t="s">
        <v>881</v>
      </c>
      <c r="E361" s="152" t="s">
        <v>28</v>
      </c>
      <c r="F361" s="522">
        <v>1</v>
      </c>
      <c r="G361" s="639"/>
      <c r="H361" s="152">
        <f t="shared" si="43"/>
        <v>0</v>
      </c>
      <c r="I361" s="158" t="e">
        <f t="shared" si="44"/>
        <v>#DIV/0!</v>
      </c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</row>
    <row r="362" spans="1:23" s="89" customFormat="1" ht="12.75" customHeight="1" outlineLevel="1" x14ac:dyDescent="0.2">
      <c r="A362" s="149" t="s">
        <v>882</v>
      </c>
      <c r="B362" s="159" t="s">
        <v>883</v>
      </c>
      <c r="C362" s="198" t="s">
        <v>1476</v>
      </c>
      <c r="D362" s="151" t="s">
        <v>884</v>
      </c>
      <c r="E362" s="152" t="s">
        <v>28</v>
      </c>
      <c r="F362" s="522">
        <v>6</v>
      </c>
      <c r="G362" s="639"/>
      <c r="H362" s="152">
        <f t="shared" si="43"/>
        <v>0</v>
      </c>
      <c r="I362" s="158" t="e">
        <f t="shared" si="44"/>
        <v>#DIV/0!</v>
      </c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</row>
    <row r="363" spans="1:23" s="89" customFormat="1" ht="12.75" customHeight="1" outlineLevel="1" x14ac:dyDescent="0.2">
      <c r="A363" s="149" t="s">
        <v>885</v>
      </c>
      <c r="B363" s="159" t="s">
        <v>886</v>
      </c>
      <c r="C363" s="198" t="s">
        <v>1476</v>
      </c>
      <c r="D363" s="151" t="s">
        <v>887</v>
      </c>
      <c r="E363" s="152" t="s">
        <v>28</v>
      </c>
      <c r="F363" s="522">
        <v>3</v>
      </c>
      <c r="G363" s="639"/>
      <c r="H363" s="152">
        <f t="shared" si="43"/>
        <v>0</v>
      </c>
      <c r="I363" s="158" t="e">
        <f t="shared" si="44"/>
        <v>#DIV/0!</v>
      </c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</row>
    <row r="364" spans="1:23" s="89" customFormat="1" ht="12.75" customHeight="1" outlineLevel="1" x14ac:dyDescent="0.2">
      <c r="A364" s="149" t="s">
        <v>888</v>
      </c>
      <c r="B364" s="159" t="s">
        <v>889</v>
      </c>
      <c r="C364" s="198" t="s">
        <v>1476</v>
      </c>
      <c r="D364" s="151" t="s">
        <v>890</v>
      </c>
      <c r="E364" s="152" t="s">
        <v>28</v>
      </c>
      <c r="F364" s="522">
        <v>3</v>
      </c>
      <c r="G364" s="639"/>
      <c r="H364" s="152">
        <f t="shared" si="43"/>
        <v>0</v>
      </c>
      <c r="I364" s="158" t="e">
        <f t="shared" si="44"/>
        <v>#DIV/0!</v>
      </c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</row>
    <row r="365" spans="1:23" s="89" customFormat="1" ht="12.75" customHeight="1" outlineLevel="1" x14ac:dyDescent="0.2">
      <c r="A365" s="149" t="s">
        <v>891</v>
      </c>
      <c r="B365" s="159" t="s">
        <v>892</v>
      </c>
      <c r="C365" s="198" t="s">
        <v>1476</v>
      </c>
      <c r="D365" s="151" t="s">
        <v>893</v>
      </c>
      <c r="E365" s="152" t="s">
        <v>28</v>
      </c>
      <c r="F365" s="522">
        <v>3</v>
      </c>
      <c r="G365" s="639"/>
      <c r="H365" s="152">
        <f t="shared" si="43"/>
        <v>0</v>
      </c>
      <c r="I365" s="158" t="e">
        <f t="shared" si="44"/>
        <v>#DIV/0!</v>
      </c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</row>
    <row r="366" spans="1:23" s="89" customFormat="1" ht="12.75" customHeight="1" outlineLevel="1" x14ac:dyDescent="0.2">
      <c r="A366" s="149" t="s">
        <v>894</v>
      </c>
      <c r="B366" s="159" t="s">
        <v>895</v>
      </c>
      <c r="C366" s="198" t="s">
        <v>1476</v>
      </c>
      <c r="D366" s="151" t="s">
        <v>896</v>
      </c>
      <c r="E366" s="152" t="s">
        <v>28</v>
      </c>
      <c r="F366" s="522">
        <v>3</v>
      </c>
      <c r="G366" s="639"/>
      <c r="H366" s="152">
        <f t="shared" si="43"/>
        <v>0</v>
      </c>
      <c r="I366" s="158" t="e">
        <f t="shared" si="44"/>
        <v>#DIV/0!</v>
      </c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</row>
    <row r="367" spans="1:23" s="89" customFormat="1" ht="12.75" customHeight="1" outlineLevel="1" x14ac:dyDescent="0.2">
      <c r="A367" s="149" t="s">
        <v>897</v>
      </c>
      <c r="B367" s="159" t="s">
        <v>898</v>
      </c>
      <c r="C367" s="198" t="s">
        <v>1476</v>
      </c>
      <c r="D367" s="151" t="s">
        <v>899</v>
      </c>
      <c r="E367" s="152" t="s">
        <v>28</v>
      </c>
      <c r="F367" s="522">
        <v>3</v>
      </c>
      <c r="G367" s="639"/>
      <c r="H367" s="152">
        <f t="shared" si="43"/>
        <v>0</v>
      </c>
      <c r="I367" s="158" t="e">
        <f t="shared" si="44"/>
        <v>#DIV/0!</v>
      </c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</row>
    <row r="368" spans="1:23" s="89" customFormat="1" ht="12.75" customHeight="1" outlineLevel="1" x14ac:dyDescent="0.2">
      <c r="A368" s="149" t="s">
        <v>900</v>
      </c>
      <c r="B368" s="159" t="s">
        <v>901</v>
      </c>
      <c r="C368" s="198" t="s">
        <v>1476</v>
      </c>
      <c r="D368" s="151" t="s">
        <v>902</v>
      </c>
      <c r="E368" s="152" t="s">
        <v>75</v>
      </c>
      <c r="F368" s="522">
        <v>68.459999999999994</v>
      </c>
      <c r="G368" s="639"/>
      <c r="H368" s="152">
        <f t="shared" si="43"/>
        <v>0</v>
      </c>
      <c r="I368" s="158" t="e">
        <f t="shared" si="44"/>
        <v>#DIV/0!</v>
      </c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</row>
    <row r="369" spans="1:23" s="89" customFormat="1" ht="12.75" customHeight="1" outlineLevel="1" x14ac:dyDescent="0.2">
      <c r="A369" s="149" t="s">
        <v>903</v>
      </c>
      <c r="B369" s="159" t="s">
        <v>904</v>
      </c>
      <c r="C369" s="198" t="s">
        <v>1476</v>
      </c>
      <c r="D369" s="151" t="s">
        <v>905</v>
      </c>
      <c r="E369" s="152" t="s">
        <v>75</v>
      </c>
      <c r="F369" s="522">
        <v>22.82</v>
      </c>
      <c r="G369" s="639"/>
      <c r="H369" s="152">
        <f t="shared" si="43"/>
        <v>0</v>
      </c>
      <c r="I369" s="158" t="e">
        <f t="shared" si="44"/>
        <v>#DIV/0!</v>
      </c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</row>
    <row r="370" spans="1:23" s="89" customFormat="1" ht="12.75" customHeight="1" outlineLevel="1" x14ac:dyDescent="0.2">
      <c r="A370" s="149" t="s">
        <v>906</v>
      </c>
      <c r="B370" s="159" t="s">
        <v>907</v>
      </c>
      <c r="C370" s="198" t="s">
        <v>1476</v>
      </c>
      <c r="D370" s="151" t="s">
        <v>908</v>
      </c>
      <c r="E370" s="152" t="s">
        <v>28</v>
      </c>
      <c r="F370" s="522">
        <v>4</v>
      </c>
      <c r="G370" s="639"/>
      <c r="H370" s="152">
        <f t="shared" si="43"/>
        <v>0</v>
      </c>
      <c r="I370" s="158" t="e">
        <f t="shared" si="44"/>
        <v>#DIV/0!</v>
      </c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</row>
    <row r="371" spans="1:23" s="89" customFormat="1" ht="12.75" customHeight="1" outlineLevel="1" x14ac:dyDescent="0.2">
      <c r="A371" s="149" t="s">
        <v>909</v>
      </c>
      <c r="B371" s="159" t="s">
        <v>910</v>
      </c>
      <c r="C371" s="198" t="s">
        <v>1476</v>
      </c>
      <c r="D371" s="151" t="s">
        <v>911</v>
      </c>
      <c r="E371" s="152" t="s">
        <v>28</v>
      </c>
      <c r="F371" s="522">
        <v>15</v>
      </c>
      <c r="G371" s="639"/>
      <c r="H371" s="152">
        <f t="shared" si="43"/>
        <v>0</v>
      </c>
      <c r="I371" s="158" t="e">
        <f t="shared" si="44"/>
        <v>#DIV/0!</v>
      </c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</row>
    <row r="372" spans="1:23" s="89" customFormat="1" ht="12.75" customHeight="1" outlineLevel="1" x14ac:dyDescent="0.2">
      <c r="A372" s="149" t="s">
        <v>912</v>
      </c>
      <c r="B372" s="159" t="s">
        <v>913</v>
      </c>
      <c r="C372" s="198" t="s">
        <v>1476</v>
      </c>
      <c r="D372" s="151" t="s">
        <v>914</v>
      </c>
      <c r="E372" s="152" t="s">
        <v>28</v>
      </c>
      <c r="F372" s="522">
        <v>3</v>
      </c>
      <c r="G372" s="639"/>
      <c r="H372" s="152">
        <f t="shared" si="43"/>
        <v>0</v>
      </c>
      <c r="I372" s="158" t="e">
        <f t="shared" ref="I372:I391" si="45">H372/$G$534</f>
        <v>#DIV/0!</v>
      </c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</row>
    <row r="373" spans="1:23" s="89" customFormat="1" ht="12.75" customHeight="1" outlineLevel="1" x14ac:dyDescent="0.2">
      <c r="A373" s="149" t="s">
        <v>915</v>
      </c>
      <c r="B373" s="159" t="s">
        <v>916</v>
      </c>
      <c r="C373" s="198" t="s">
        <v>1476</v>
      </c>
      <c r="D373" s="151" t="s">
        <v>917</v>
      </c>
      <c r="E373" s="152" t="s">
        <v>28</v>
      </c>
      <c r="F373" s="522">
        <v>1</v>
      </c>
      <c r="G373" s="639"/>
      <c r="H373" s="152">
        <f t="shared" si="43"/>
        <v>0</v>
      </c>
      <c r="I373" s="158" t="e">
        <f t="shared" si="45"/>
        <v>#DIV/0!</v>
      </c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</row>
    <row r="374" spans="1:23" s="89" customFormat="1" ht="12.75" customHeight="1" outlineLevel="1" x14ac:dyDescent="0.2">
      <c r="A374" s="149" t="s">
        <v>918</v>
      </c>
      <c r="B374" s="159" t="s">
        <v>919</v>
      </c>
      <c r="C374" s="198" t="s">
        <v>1476</v>
      </c>
      <c r="D374" s="151" t="s">
        <v>920</v>
      </c>
      <c r="E374" s="152" t="s">
        <v>921</v>
      </c>
      <c r="F374" s="522">
        <v>1</v>
      </c>
      <c r="G374" s="639"/>
      <c r="H374" s="152">
        <f t="shared" si="43"/>
        <v>0</v>
      </c>
      <c r="I374" s="158" t="e">
        <f t="shared" si="45"/>
        <v>#DIV/0!</v>
      </c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</row>
    <row r="375" spans="1:23" s="89" customFormat="1" ht="12.75" customHeight="1" outlineLevel="1" x14ac:dyDescent="0.2">
      <c r="A375" s="149" t="s">
        <v>922</v>
      </c>
      <c r="B375" s="159" t="s">
        <v>923</v>
      </c>
      <c r="C375" s="198" t="s">
        <v>1476</v>
      </c>
      <c r="D375" s="151" t="s">
        <v>924</v>
      </c>
      <c r="E375" s="152" t="s">
        <v>28</v>
      </c>
      <c r="F375" s="522">
        <v>1</v>
      </c>
      <c r="G375" s="639"/>
      <c r="H375" s="152">
        <f t="shared" si="43"/>
        <v>0</v>
      </c>
      <c r="I375" s="158" t="e">
        <f t="shared" si="45"/>
        <v>#DIV/0!</v>
      </c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</row>
    <row r="376" spans="1:23" s="89" customFormat="1" ht="12.75" customHeight="1" outlineLevel="1" x14ac:dyDescent="0.2">
      <c r="A376" s="149" t="s">
        <v>925</v>
      </c>
      <c r="B376" s="159" t="s">
        <v>926</v>
      </c>
      <c r="C376" s="198" t="s">
        <v>1476</v>
      </c>
      <c r="D376" s="151" t="s">
        <v>927</v>
      </c>
      <c r="E376" s="152" t="s">
        <v>28</v>
      </c>
      <c r="F376" s="522">
        <v>1</v>
      </c>
      <c r="G376" s="639"/>
      <c r="H376" s="152">
        <f t="shared" si="43"/>
        <v>0</v>
      </c>
      <c r="I376" s="158" t="e">
        <f t="shared" si="45"/>
        <v>#DIV/0!</v>
      </c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</row>
    <row r="377" spans="1:23" s="89" customFormat="1" ht="12.75" customHeight="1" outlineLevel="1" x14ac:dyDescent="0.2">
      <c r="A377" s="149" t="s">
        <v>928</v>
      </c>
      <c r="B377" s="159" t="s">
        <v>771</v>
      </c>
      <c r="C377" s="198" t="s">
        <v>1476</v>
      </c>
      <c r="D377" s="151" t="s">
        <v>772</v>
      </c>
      <c r="E377" s="152" t="s">
        <v>28</v>
      </c>
      <c r="F377" s="522">
        <v>2</v>
      </c>
      <c r="G377" s="639"/>
      <c r="H377" s="152">
        <f t="shared" si="43"/>
        <v>0</v>
      </c>
      <c r="I377" s="158" t="e">
        <f t="shared" si="45"/>
        <v>#DIV/0!</v>
      </c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</row>
    <row r="378" spans="1:23" s="89" customFormat="1" ht="12.75" customHeight="1" outlineLevel="1" x14ac:dyDescent="0.2">
      <c r="A378" s="149" t="s">
        <v>929</v>
      </c>
      <c r="B378" s="159" t="s">
        <v>930</v>
      </c>
      <c r="C378" s="198" t="s">
        <v>1476</v>
      </c>
      <c r="D378" s="151" t="s">
        <v>931</v>
      </c>
      <c r="E378" s="152" t="s">
        <v>28</v>
      </c>
      <c r="F378" s="522">
        <v>5</v>
      </c>
      <c r="G378" s="639"/>
      <c r="H378" s="152">
        <f t="shared" si="43"/>
        <v>0</v>
      </c>
      <c r="I378" s="158" t="e">
        <f t="shared" si="45"/>
        <v>#DIV/0!</v>
      </c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</row>
    <row r="379" spans="1:23" s="89" customFormat="1" ht="12.75" customHeight="1" outlineLevel="1" x14ac:dyDescent="0.2">
      <c r="A379" s="149" t="s">
        <v>932</v>
      </c>
      <c r="B379" s="159" t="s">
        <v>933</v>
      </c>
      <c r="C379" s="198" t="s">
        <v>1476</v>
      </c>
      <c r="D379" s="151" t="s">
        <v>934</v>
      </c>
      <c r="E379" s="152" t="s">
        <v>28</v>
      </c>
      <c r="F379" s="522">
        <v>2</v>
      </c>
      <c r="G379" s="639"/>
      <c r="H379" s="152">
        <f t="shared" si="43"/>
        <v>0</v>
      </c>
      <c r="I379" s="158" t="e">
        <f t="shared" si="45"/>
        <v>#DIV/0!</v>
      </c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</row>
    <row r="380" spans="1:23" s="89" customFormat="1" ht="12.75" customHeight="1" outlineLevel="1" x14ac:dyDescent="0.2">
      <c r="A380" s="149" t="s">
        <v>935</v>
      </c>
      <c r="B380" s="159" t="s">
        <v>936</v>
      </c>
      <c r="C380" s="198" t="s">
        <v>1476</v>
      </c>
      <c r="D380" s="151" t="s">
        <v>937</v>
      </c>
      <c r="E380" s="152" t="s">
        <v>75</v>
      </c>
      <c r="F380" s="522">
        <v>9</v>
      </c>
      <c r="G380" s="639"/>
      <c r="H380" s="152">
        <f t="shared" si="43"/>
        <v>0</v>
      </c>
      <c r="I380" s="158" t="e">
        <f t="shared" si="45"/>
        <v>#DIV/0!</v>
      </c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</row>
    <row r="381" spans="1:23" s="89" customFormat="1" ht="12.75" customHeight="1" outlineLevel="1" x14ac:dyDescent="0.2">
      <c r="A381" s="149" t="s">
        <v>938</v>
      </c>
      <c r="B381" s="159" t="s">
        <v>939</v>
      </c>
      <c r="C381" s="198" t="s">
        <v>1476</v>
      </c>
      <c r="D381" s="151" t="s">
        <v>940</v>
      </c>
      <c r="E381" s="152" t="s">
        <v>28</v>
      </c>
      <c r="F381" s="522">
        <v>5</v>
      </c>
      <c r="G381" s="639"/>
      <c r="H381" s="152">
        <f t="shared" si="43"/>
        <v>0</v>
      </c>
      <c r="I381" s="158" t="e">
        <f t="shared" si="45"/>
        <v>#DIV/0!</v>
      </c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</row>
    <row r="382" spans="1:23" s="89" customFormat="1" ht="12.75" customHeight="1" outlineLevel="1" x14ac:dyDescent="0.2">
      <c r="A382" s="149" t="s">
        <v>941</v>
      </c>
      <c r="B382" s="159" t="s">
        <v>942</v>
      </c>
      <c r="C382" s="198" t="s">
        <v>1476</v>
      </c>
      <c r="D382" s="151" t="s">
        <v>943</v>
      </c>
      <c r="E382" s="152" t="s">
        <v>28</v>
      </c>
      <c r="F382" s="522">
        <v>1</v>
      </c>
      <c r="G382" s="639"/>
      <c r="H382" s="152">
        <f t="shared" si="43"/>
        <v>0</v>
      </c>
      <c r="I382" s="158" t="e">
        <f t="shared" si="45"/>
        <v>#DIV/0!</v>
      </c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</row>
    <row r="383" spans="1:23" s="89" customFormat="1" ht="12.75" customHeight="1" outlineLevel="1" x14ac:dyDescent="0.2">
      <c r="A383" s="149" t="s">
        <v>944</v>
      </c>
      <c r="B383" s="159" t="s">
        <v>945</v>
      </c>
      <c r="C383" s="198" t="s">
        <v>1476</v>
      </c>
      <c r="D383" s="151" t="s">
        <v>946</v>
      </c>
      <c r="E383" s="152" t="s">
        <v>56</v>
      </c>
      <c r="F383" s="522">
        <v>4</v>
      </c>
      <c r="G383" s="639"/>
      <c r="H383" s="152">
        <f t="shared" si="43"/>
        <v>0</v>
      </c>
      <c r="I383" s="158" t="e">
        <f t="shared" si="45"/>
        <v>#DIV/0!</v>
      </c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</row>
    <row r="384" spans="1:23" s="89" customFormat="1" ht="12.75" customHeight="1" outlineLevel="1" x14ac:dyDescent="0.2">
      <c r="A384" s="149" t="s">
        <v>947</v>
      </c>
      <c r="B384" s="159" t="s">
        <v>948</v>
      </c>
      <c r="C384" s="198" t="s">
        <v>1476</v>
      </c>
      <c r="D384" s="151" t="s">
        <v>949</v>
      </c>
      <c r="E384" s="152" t="s">
        <v>28</v>
      </c>
      <c r="F384" s="522">
        <v>1</v>
      </c>
      <c r="G384" s="639"/>
      <c r="H384" s="152">
        <f t="shared" si="43"/>
        <v>0</v>
      </c>
      <c r="I384" s="158" t="e">
        <f t="shared" si="45"/>
        <v>#DIV/0!</v>
      </c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</row>
    <row r="385" spans="1:23" s="89" customFormat="1" ht="12.75" customHeight="1" outlineLevel="1" x14ac:dyDescent="0.2">
      <c r="A385" s="149" t="s">
        <v>950</v>
      </c>
      <c r="B385" s="159" t="s">
        <v>951</v>
      </c>
      <c r="C385" s="198" t="s">
        <v>1476</v>
      </c>
      <c r="D385" s="151" t="s">
        <v>952</v>
      </c>
      <c r="E385" s="152" t="s">
        <v>28</v>
      </c>
      <c r="F385" s="522">
        <v>1</v>
      </c>
      <c r="G385" s="639"/>
      <c r="H385" s="152">
        <f t="shared" si="43"/>
        <v>0</v>
      </c>
      <c r="I385" s="158" t="e">
        <f t="shared" si="45"/>
        <v>#DIV/0!</v>
      </c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</row>
    <row r="386" spans="1:23" s="89" customFormat="1" ht="12.75" customHeight="1" outlineLevel="1" x14ac:dyDescent="0.2">
      <c r="A386" s="149" t="s">
        <v>953</v>
      </c>
      <c r="B386" s="159" t="s">
        <v>954</v>
      </c>
      <c r="C386" s="198" t="s">
        <v>1476</v>
      </c>
      <c r="D386" s="151" t="s">
        <v>955</v>
      </c>
      <c r="E386" s="152" t="s">
        <v>28</v>
      </c>
      <c r="F386" s="522">
        <v>2</v>
      </c>
      <c r="G386" s="639"/>
      <c r="H386" s="152">
        <f t="shared" si="43"/>
        <v>0</v>
      </c>
      <c r="I386" s="158" t="e">
        <f t="shared" si="45"/>
        <v>#DIV/0!</v>
      </c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</row>
    <row r="387" spans="1:23" s="89" customFormat="1" ht="12.75" customHeight="1" outlineLevel="1" x14ac:dyDescent="0.2">
      <c r="A387" s="149" t="s">
        <v>956</v>
      </c>
      <c r="B387" s="159" t="s">
        <v>795</v>
      </c>
      <c r="C387" s="198" t="s">
        <v>1476</v>
      </c>
      <c r="D387" s="151" t="s">
        <v>796</v>
      </c>
      <c r="E387" s="152" t="s">
        <v>28</v>
      </c>
      <c r="F387" s="522">
        <v>7</v>
      </c>
      <c r="G387" s="639"/>
      <c r="H387" s="152">
        <f t="shared" si="43"/>
        <v>0</v>
      </c>
      <c r="I387" s="158" t="e">
        <f t="shared" si="45"/>
        <v>#DIV/0!</v>
      </c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</row>
    <row r="388" spans="1:23" s="89" customFormat="1" ht="12.75" customHeight="1" outlineLevel="1" x14ac:dyDescent="0.2">
      <c r="A388" s="149" t="s">
        <v>957</v>
      </c>
      <c r="B388" s="236" t="s">
        <v>827</v>
      </c>
      <c r="C388" s="198" t="s">
        <v>1476</v>
      </c>
      <c r="D388" s="151" t="s">
        <v>828</v>
      </c>
      <c r="E388" s="152" t="s">
        <v>28</v>
      </c>
      <c r="F388" s="522">
        <v>8</v>
      </c>
      <c r="G388" s="639"/>
      <c r="H388" s="152">
        <f t="shared" si="43"/>
        <v>0</v>
      </c>
      <c r="I388" s="200" t="e">
        <f t="shared" si="45"/>
        <v>#DIV/0!</v>
      </c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</row>
    <row r="389" spans="1:23" s="89" customFormat="1" ht="12.75" customHeight="1" outlineLevel="1" x14ac:dyDescent="0.2">
      <c r="A389" s="149" t="s">
        <v>958</v>
      </c>
      <c r="B389" s="236" t="s">
        <v>821</v>
      </c>
      <c r="C389" s="198" t="s">
        <v>1476</v>
      </c>
      <c r="D389" s="151" t="s">
        <v>822</v>
      </c>
      <c r="E389" s="152" t="s">
        <v>28</v>
      </c>
      <c r="F389" s="522">
        <v>8</v>
      </c>
      <c r="G389" s="639"/>
      <c r="H389" s="152">
        <f t="shared" si="43"/>
        <v>0</v>
      </c>
      <c r="I389" s="200" t="e">
        <f t="shared" si="45"/>
        <v>#DIV/0!</v>
      </c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</row>
    <row r="390" spans="1:23" s="89" customFormat="1" ht="12.75" customHeight="1" outlineLevel="1" x14ac:dyDescent="0.2">
      <c r="A390" s="149" t="s">
        <v>959</v>
      </c>
      <c r="B390" s="159" t="s">
        <v>960</v>
      </c>
      <c r="C390" s="198" t="s">
        <v>1476</v>
      </c>
      <c r="D390" s="151" t="s">
        <v>961</v>
      </c>
      <c r="E390" s="152" t="s">
        <v>28</v>
      </c>
      <c r="F390" s="522">
        <v>1</v>
      </c>
      <c r="G390" s="639"/>
      <c r="H390" s="152">
        <f t="shared" si="43"/>
        <v>0</v>
      </c>
      <c r="I390" s="158" t="e">
        <f t="shared" si="45"/>
        <v>#DIV/0!</v>
      </c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</row>
    <row r="391" spans="1:23" s="89" customFormat="1" ht="12.75" customHeight="1" outlineLevel="1" thickBot="1" x14ac:dyDescent="0.25">
      <c r="A391" s="149" t="s">
        <v>962</v>
      </c>
      <c r="B391" s="240" t="s">
        <v>963</v>
      </c>
      <c r="C391" s="150" t="s">
        <v>1475</v>
      </c>
      <c r="D391" s="151" t="s">
        <v>964</v>
      </c>
      <c r="E391" s="152" t="s">
        <v>75</v>
      </c>
      <c r="F391" s="522">
        <v>16</v>
      </c>
      <c r="G391" s="639"/>
      <c r="H391" s="152">
        <f t="shared" si="43"/>
        <v>0</v>
      </c>
      <c r="I391" s="243" t="e">
        <f t="shared" si="45"/>
        <v>#DIV/0!</v>
      </c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</row>
    <row r="392" spans="1:23" s="89" customFormat="1" ht="15.75" customHeight="1" thickBot="1" x14ac:dyDescent="0.25">
      <c r="A392" s="553">
        <v>10</v>
      </c>
      <c r="B392" s="554"/>
      <c r="C392" s="182"/>
      <c r="D392" s="144" t="s">
        <v>965</v>
      </c>
      <c r="E392" s="563">
        <f>E393</f>
        <v>0</v>
      </c>
      <c r="F392" s="564"/>
      <c r="G392" s="564"/>
      <c r="H392" s="554"/>
      <c r="I392" s="145" t="e">
        <f>E392/$G$534</f>
        <v>#DIV/0!</v>
      </c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</row>
    <row r="393" spans="1:23" s="89" customFormat="1" ht="12.75" customHeight="1" outlineLevel="1" x14ac:dyDescent="0.2">
      <c r="A393" s="561" t="s">
        <v>966</v>
      </c>
      <c r="B393" s="562"/>
      <c r="C393" s="183"/>
      <c r="D393" s="184" t="s">
        <v>965</v>
      </c>
      <c r="E393" s="571">
        <f>SUM(H394:H395)</f>
        <v>0</v>
      </c>
      <c r="F393" s="572"/>
      <c r="G393" s="572"/>
      <c r="H393" s="562"/>
      <c r="I393" s="185" t="e">
        <f>E393/$G$534</f>
        <v>#DIV/0!</v>
      </c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</row>
    <row r="394" spans="1:23" s="89" customFormat="1" ht="12.75" customHeight="1" outlineLevel="1" x14ac:dyDescent="0.2">
      <c r="A394" s="149" t="s">
        <v>967</v>
      </c>
      <c r="B394" s="150" t="s">
        <v>968</v>
      </c>
      <c r="C394" s="198" t="s">
        <v>1476</v>
      </c>
      <c r="D394" s="151" t="s">
        <v>969</v>
      </c>
      <c r="E394" s="152" t="s">
        <v>56</v>
      </c>
      <c r="F394" s="522">
        <v>409.13</v>
      </c>
      <c r="G394" s="639"/>
      <c r="H394" s="152">
        <f t="shared" ref="H394:H395" si="46">ROUND(G394*F394,2)</f>
        <v>0</v>
      </c>
      <c r="I394" s="153" t="e">
        <f>H394/$G$534</f>
        <v>#DIV/0!</v>
      </c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</row>
    <row r="395" spans="1:23" s="89" customFormat="1" ht="12.75" customHeight="1" outlineLevel="1" thickBot="1" x14ac:dyDescent="0.25">
      <c r="A395" s="238" t="s">
        <v>970</v>
      </c>
      <c r="B395" s="240" t="s">
        <v>971</v>
      </c>
      <c r="C395" s="198" t="s">
        <v>1476</v>
      </c>
      <c r="D395" s="151" t="s">
        <v>972</v>
      </c>
      <c r="E395" s="152" t="s">
        <v>56</v>
      </c>
      <c r="F395" s="522">
        <v>329</v>
      </c>
      <c r="G395" s="639"/>
      <c r="H395" s="152">
        <f t="shared" si="46"/>
        <v>0</v>
      </c>
      <c r="I395" s="243" t="e">
        <f>H395/$G$534</f>
        <v>#DIV/0!</v>
      </c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</row>
    <row r="396" spans="1:23" s="89" customFormat="1" ht="19.5" customHeight="1" thickBot="1" x14ac:dyDescent="0.25">
      <c r="A396" s="553">
        <v>11</v>
      </c>
      <c r="B396" s="554"/>
      <c r="C396" s="182"/>
      <c r="D396" s="144" t="s">
        <v>973</v>
      </c>
      <c r="E396" s="563">
        <f>E397+E403+E408</f>
        <v>0</v>
      </c>
      <c r="F396" s="564"/>
      <c r="G396" s="564"/>
      <c r="H396" s="554"/>
      <c r="I396" s="145" t="e">
        <f>E396/$G$534</f>
        <v>#DIV/0!</v>
      </c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</row>
    <row r="397" spans="1:23" ht="12.75" customHeight="1" outlineLevel="1" x14ac:dyDescent="0.2">
      <c r="A397" s="557" t="s">
        <v>974</v>
      </c>
      <c r="B397" s="558"/>
      <c r="C397" s="154"/>
      <c r="D397" s="164" t="s">
        <v>975</v>
      </c>
      <c r="E397" s="567">
        <f>SUM(H398:H402)</f>
        <v>0</v>
      </c>
      <c r="F397" s="568"/>
      <c r="G397" s="568"/>
      <c r="H397" s="558"/>
      <c r="I397" s="156" t="e">
        <f>E397/$G$534</f>
        <v>#DIV/0!</v>
      </c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</row>
    <row r="398" spans="1:23" s="89" customFormat="1" ht="12.75" customHeight="1" outlineLevel="1" x14ac:dyDescent="0.2">
      <c r="A398" s="149" t="s">
        <v>976</v>
      </c>
      <c r="B398" s="150" t="s">
        <v>977</v>
      </c>
      <c r="C398" s="198" t="s">
        <v>1476</v>
      </c>
      <c r="D398" s="151" t="s">
        <v>978</v>
      </c>
      <c r="E398" s="152" t="s">
        <v>56</v>
      </c>
      <c r="F398" s="522">
        <v>7692.28</v>
      </c>
      <c r="G398" s="639"/>
      <c r="H398" s="152">
        <f t="shared" ref="H398:H402" si="47">ROUND(G398*F398,2)</f>
        <v>0</v>
      </c>
      <c r="I398" s="153" t="e">
        <f>H398/$G$534</f>
        <v>#DIV/0!</v>
      </c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</row>
    <row r="399" spans="1:23" s="89" customFormat="1" ht="12.75" customHeight="1" outlineLevel="1" x14ac:dyDescent="0.2">
      <c r="A399" s="149" t="s">
        <v>1490</v>
      </c>
      <c r="B399" s="159" t="s">
        <v>980</v>
      </c>
      <c r="C399" s="198" t="s">
        <v>1476</v>
      </c>
      <c r="D399" s="151" t="s">
        <v>981</v>
      </c>
      <c r="E399" s="152" t="s">
        <v>56</v>
      </c>
      <c r="F399" s="522">
        <f>F398</f>
        <v>7692.28</v>
      </c>
      <c r="G399" s="639"/>
      <c r="H399" s="152">
        <f t="shared" si="47"/>
        <v>0</v>
      </c>
      <c r="I399" s="158" t="e">
        <f>H399/$G$534</f>
        <v>#DIV/0!</v>
      </c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</row>
    <row r="400" spans="1:23" s="89" customFormat="1" ht="12.75" customHeight="1" outlineLevel="1" x14ac:dyDescent="0.2">
      <c r="A400" s="149" t="s">
        <v>979</v>
      </c>
      <c r="B400" s="159" t="s">
        <v>983</v>
      </c>
      <c r="C400" s="198" t="s">
        <v>1476</v>
      </c>
      <c r="D400" s="151" t="s">
        <v>984</v>
      </c>
      <c r="E400" s="152" t="s">
        <v>56</v>
      </c>
      <c r="F400" s="522">
        <f>F399</f>
        <v>7692.28</v>
      </c>
      <c r="G400" s="639"/>
      <c r="H400" s="152">
        <f t="shared" si="47"/>
        <v>0</v>
      </c>
      <c r="I400" s="158" t="e">
        <f>H400/$G$534</f>
        <v>#DIV/0!</v>
      </c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</row>
    <row r="401" spans="1:23" s="89" customFormat="1" ht="12.75" customHeight="1" outlineLevel="1" x14ac:dyDescent="0.2">
      <c r="A401" s="149" t="s">
        <v>982</v>
      </c>
      <c r="B401" s="159" t="s">
        <v>986</v>
      </c>
      <c r="C401" s="198" t="s">
        <v>1476</v>
      </c>
      <c r="D401" s="151" t="s">
        <v>987</v>
      </c>
      <c r="E401" s="152" t="s">
        <v>56</v>
      </c>
      <c r="F401" s="522">
        <v>1324.27</v>
      </c>
      <c r="G401" s="639"/>
      <c r="H401" s="152">
        <f t="shared" si="47"/>
        <v>0</v>
      </c>
      <c r="I401" s="158" t="e">
        <f>H401/$G$534</f>
        <v>#DIV/0!</v>
      </c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</row>
    <row r="402" spans="1:23" s="89" customFormat="1" ht="12.75" customHeight="1" outlineLevel="1" x14ac:dyDescent="0.2">
      <c r="A402" s="149" t="s">
        <v>985</v>
      </c>
      <c r="B402" s="236" t="s">
        <v>988</v>
      </c>
      <c r="C402" s="198" t="s">
        <v>1476</v>
      </c>
      <c r="D402" s="162" t="s">
        <v>989</v>
      </c>
      <c r="E402" s="231" t="s">
        <v>56</v>
      </c>
      <c r="F402" s="522">
        <v>138.97</v>
      </c>
      <c r="G402" s="639"/>
      <c r="H402" s="152">
        <f t="shared" si="47"/>
        <v>0</v>
      </c>
      <c r="I402" s="200" t="e">
        <f>H402/$G$534</f>
        <v>#DIV/0!</v>
      </c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</row>
    <row r="403" spans="1:23" s="89" customFormat="1" ht="12.75" customHeight="1" outlineLevel="1" x14ac:dyDescent="0.2">
      <c r="A403" s="550" t="s">
        <v>990</v>
      </c>
      <c r="B403" s="551"/>
      <c r="C403" s="194"/>
      <c r="D403" s="195" t="s">
        <v>991</v>
      </c>
      <c r="E403" s="569">
        <f>SUM(H404:H407)</f>
        <v>0</v>
      </c>
      <c r="F403" s="570"/>
      <c r="G403" s="570"/>
      <c r="H403" s="551"/>
      <c r="I403" s="196" t="e">
        <f>E403/$G$534</f>
        <v>#DIV/0!</v>
      </c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</row>
    <row r="404" spans="1:23" s="89" customFormat="1" ht="12.75" customHeight="1" outlineLevel="1" x14ac:dyDescent="0.2">
      <c r="A404" s="149" t="s">
        <v>992</v>
      </c>
      <c r="B404" s="150" t="s">
        <v>993</v>
      </c>
      <c r="C404" s="198" t="s">
        <v>1476</v>
      </c>
      <c r="D404" s="151" t="s">
        <v>994</v>
      </c>
      <c r="E404" s="152" t="s">
        <v>56</v>
      </c>
      <c r="F404" s="522">
        <v>728.88</v>
      </c>
      <c r="G404" s="639"/>
      <c r="H404" s="152">
        <f t="shared" ref="H404:H407" si="48">ROUND(G404*F404,2)</f>
        <v>0</v>
      </c>
      <c r="I404" s="153" t="e">
        <f>H404/$G$534</f>
        <v>#DIV/0!</v>
      </c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</row>
    <row r="405" spans="1:23" s="89" customFormat="1" ht="12.75" customHeight="1" outlineLevel="1" x14ac:dyDescent="0.2">
      <c r="A405" s="191" t="s">
        <v>995</v>
      </c>
      <c r="B405" s="159" t="s">
        <v>996</v>
      </c>
      <c r="C405" s="198" t="s">
        <v>1476</v>
      </c>
      <c r="D405" s="151" t="s">
        <v>978</v>
      </c>
      <c r="E405" s="152" t="s">
        <v>56</v>
      </c>
      <c r="F405" s="522">
        <f>F464</f>
        <v>1275</v>
      </c>
      <c r="G405" s="639"/>
      <c r="H405" s="152">
        <f t="shared" si="48"/>
        <v>0</v>
      </c>
      <c r="I405" s="158" t="e">
        <f>H405/$G$534</f>
        <v>#DIV/0!</v>
      </c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</row>
    <row r="406" spans="1:23" s="89" customFormat="1" ht="12.75" customHeight="1" outlineLevel="1" x14ac:dyDescent="0.2">
      <c r="A406" s="191" t="s">
        <v>997</v>
      </c>
      <c r="B406" s="159" t="s">
        <v>998</v>
      </c>
      <c r="C406" s="198" t="s">
        <v>1476</v>
      </c>
      <c r="D406" s="151" t="s">
        <v>981</v>
      </c>
      <c r="E406" s="152" t="s">
        <v>56</v>
      </c>
      <c r="F406" s="522">
        <f>F405</f>
        <v>1275</v>
      </c>
      <c r="G406" s="639"/>
      <c r="H406" s="152">
        <f t="shared" si="48"/>
        <v>0</v>
      </c>
      <c r="I406" s="158" t="e">
        <f>H406/$G$534</f>
        <v>#DIV/0!</v>
      </c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</row>
    <row r="407" spans="1:23" s="89" customFormat="1" ht="12.75" customHeight="1" outlineLevel="1" x14ac:dyDescent="0.2">
      <c r="A407" s="229" t="s">
        <v>999</v>
      </c>
      <c r="B407" s="236" t="s">
        <v>1000</v>
      </c>
      <c r="C407" s="198" t="s">
        <v>1476</v>
      </c>
      <c r="D407" s="162" t="s">
        <v>984</v>
      </c>
      <c r="E407" s="231" t="s">
        <v>56</v>
      </c>
      <c r="F407" s="522">
        <f>F406</f>
        <v>1275</v>
      </c>
      <c r="G407" s="639"/>
      <c r="H407" s="152">
        <f t="shared" si="48"/>
        <v>0</v>
      </c>
      <c r="I407" s="200" t="e">
        <f>H407/$G$534</f>
        <v>#DIV/0!</v>
      </c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</row>
    <row r="408" spans="1:23" s="89" customFormat="1" ht="12.75" customHeight="1" outlineLevel="1" x14ac:dyDescent="0.2">
      <c r="A408" s="550" t="s">
        <v>1001</v>
      </c>
      <c r="B408" s="551"/>
      <c r="C408" s="194"/>
      <c r="D408" s="195" t="s">
        <v>1002</v>
      </c>
      <c r="E408" s="569">
        <f>SUM(H409:H413)</f>
        <v>0</v>
      </c>
      <c r="F408" s="570"/>
      <c r="G408" s="570"/>
      <c r="H408" s="551"/>
      <c r="I408" s="196" t="e">
        <f>E408/$G$534</f>
        <v>#DIV/0!</v>
      </c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</row>
    <row r="409" spans="1:23" s="89" customFormat="1" ht="12.75" customHeight="1" outlineLevel="1" x14ac:dyDescent="0.2">
      <c r="A409" s="234" t="s">
        <v>1003</v>
      </c>
      <c r="B409" s="150" t="s">
        <v>1424</v>
      </c>
      <c r="C409" s="150" t="s">
        <v>1476</v>
      </c>
      <c r="D409" s="151" t="s">
        <v>1423</v>
      </c>
      <c r="E409" s="152" t="s">
        <v>56</v>
      </c>
      <c r="F409" s="522">
        <v>527.59</v>
      </c>
      <c r="G409" s="639"/>
      <c r="H409" s="152">
        <f t="shared" ref="H409:H413" si="49">ROUND(G409*F409,2)</f>
        <v>0</v>
      </c>
      <c r="I409" s="153" t="e">
        <f>H409/$G$534</f>
        <v>#DIV/0!</v>
      </c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</row>
    <row r="410" spans="1:23" s="89" customFormat="1" ht="12.75" customHeight="1" outlineLevel="1" x14ac:dyDescent="0.2">
      <c r="A410" s="234" t="s">
        <v>1004</v>
      </c>
      <c r="B410" s="159" t="s">
        <v>1005</v>
      </c>
      <c r="C410" s="150" t="s">
        <v>1475</v>
      </c>
      <c r="D410" s="151" t="s">
        <v>1006</v>
      </c>
      <c r="E410" s="152" t="s">
        <v>56</v>
      </c>
      <c r="F410" s="522">
        <v>527.59</v>
      </c>
      <c r="G410" s="639"/>
      <c r="H410" s="152">
        <f t="shared" si="49"/>
        <v>0</v>
      </c>
      <c r="I410" s="158" t="e">
        <f>H410/$G$534</f>
        <v>#DIV/0!</v>
      </c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</row>
    <row r="411" spans="1:23" s="89" customFormat="1" ht="13.5" customHeight="1" outlineLevel="1" x14ac:dyDescent="0.2">
      <c r="A411" s="234" t="s">
        <v>1007</v>
      </c>
      <c r="B411" s="159" t="s">
        <v>1008</v>
      </c>
      <c r="C411" s="150" t="s">
        <v>1475</v>
      </c>
      <c r="D411" s="151" t="s">
        <v>1009</v>
      </c>
      <c r="E411" s="152" t="s">
        <v>56</v>
      </c>
      <c r="F411" s="522">
        <v>527.59</v>
      </c>
      <c r="G411" s="639"/>
      <c r="H411" s="152">
        <f t="shared" si="49"/>
        <v>0</v>
      </c>
      <c r="I411" s="158" t="e">
        <f>H411/$G$534</f>
        <v>#DIV/0!</v>
      </c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</row>
    <row r="412" spans="1:23" s="89" customFormat="1" ht="27.75" customHeight="1" outlineLevel="1" x14ac:dyDescent="0.2">
      <c r="A412" s="234" t="s">
        <v>1010</v>
      </c>
      <c r="B412" s="163" t="s">
        <v>1011</v>
      </c>
      <c r="C412" s="150" t="s">
        <v>1475</v>
      </c>
      <c r="D412" s="193" t="s">
        <v>1427</v>
      </c>
      <c r="E412" s="152" t="s">
        <v>56</v>
      </c>
      <c r="F412" s="522">
        <v>2110.19</v>
      </c>
      <c r="G412" s="639"/>
      <c r="H412" s="152">
        <f t="shared" si="49"/>
        <v>0</v>
      </c>
      <c r="I412" s="158" t="e">
        <f>H412/$G$534</f>
        <v>#DIV/0!</v>
      </c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</row>
    <row r="413" spans="1:23" s="89" customFormat="1" ht="12.75" customHeight="1" outlineLevel="1" thickBot="1" x14ac:dyDescent="0.25">
      <c r="A413" s="234" t="s">
        <v>1012</v>
      </c>
      <c r="B413" s="163" t="s">
        <v>993</v>
      </c>
      <c r="C413" s="198" t="s">
        <v>1476</v>
      </c>
      <c r="D413" s="151" t="s">
        <v>994</v>
      </c>
      <c r="E413" s="152" t="s">
        <v>56</v>
      </c>
      <c r="F413" s="522">
        <v>9080.09</v>
      </c>
      <c r="G413" s="639"/>
      <c r="H413" s="152">
        <f t="shared" si="49"/>
        <v>0</v>
      </c>
      <c r="I413" s="158" t="e">
        <f>H413/$G$534</f>
        <v>#DIV/0!</v>
      </c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</row>
    <row r="414" spans="1:23" ht="15" customHeight="1" thickBot="1" x14ac:dyDescent="0.25">
      <c r="A414" s="553">
        <v>12</v>
      </c>
      <c r="B414" s="554"/>
      <c r="C414" s="182"/>
      <c r="D414" s="144" t="s">
        <v>1013</v>
      </c>
      <c r="E414" s="563">
        <f>E415+E422+E426+E438+E442+E446</f>
        <v>0</v>
      </c>
      <c r="F414" s="564"/>
      <c r="G414" s="564"/>
      <c r="H414" s="554"/>
      <c r="I414" s="145" t="e">
        <f>E414/$G$534</f>
        <v>#DIV/0!</v>
      </c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</row>
    <row r="415" spans="1:23" ht="12.75" customHeight="1" outlineLevel="1" x14ac:dyDescent="0.2">
      <c r="A415" s="555" t="s">
        <v>1014</v>
      </c>
      <c r="B415" s="556"/>
      <c r="C415" s="146"/>
      <c r="D415" s="147" t="s">
        <v>1015</v>
      </c>
      <c r="E415" s="565">
        <f>SUM(H416:H421)</f>
        <v>0</v>
      </c>
      <c r="F415" s="566"/>
      <c r="G415" s="566"/>
      <c r="H415" s="556"/>
      <c r="I415" s="148" t="e">
        <f>E415/$G$534</f>
        <v>#DIV/0!</v>
      </c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</row>
    <row r="416" spans="1:23" ht="12.75" customHeight="1" outlineLevel="1" x14ac:dyDescent="0.2">
      <c r="A416" s="269" t="s">
        <v>1016</v>
      </c>
      <c r="B416" s="269" t="s">
        <v>111</v>
      </c>
      <c r="C416" s="187" t="s">
        <v>1476</v>
      </c>
      <c r="D416" s="188" t="s">
        <v>112</v>
      </c>
      <c r="E416" s="219" t="s">
        <v>56</v>
      </c>
      <c r="F416" s="525">
        <v>2090</v>
      </c>
      <c r="G416" s="639"/>
      <c r="H416" s="152">
        <f t="shared" ref="H416:H421" si="50">ROUND(G416*F416,2)</f>
        <v>0</v>
      </c>
      <c r="I416" s="190" t="e">
        <f t="shared" ref="I416:I421" si="51">H416/$G$534</f>
        <v>#DIV/0!</v>
      </c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</row>
    <row r="417" spans="1:23" ht="12.75" customHeight="1" outlineLevel="1" x14ac:dyDescent="0.2">
      <c r="A417" s="269" t="s">
        <v>1017</v>
      </c>
      <c r="B417" s="252" t="s">
        <v>1018</v>
      </c>
      <c r="C417" s="187" t="s">
        <v>1476</v>
      </c>
      <c r="D417" s="174" t="s">
        <v>1019</v>
      </c>
      <c r="E417" s="176" t="s">
        <v>56</v>
      </c>
      <c r="F417" s="522">
        <v>2090</v>
      </c>
      <c r="G417" s="639"/>
      <c r="H417" s="152">
        <f t="shared" si="50"/>
        <v>0</v>
      </c>
      <c r="I417" s="171" t="e">
        <f t="shared" si="51"/>
        <v>#DIV/0!</v>
      </c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</row>
    <row r="418" spans="1:23" ht="12.75" customHeight="1" outlineLevel="1" x14ac:dyDescent="0.2">
      <c r="A418" s="269" t="s">
        <v>1020</v>
      </c>
      <c r="B418" s="252" t="s">
        <v>1021</v>
      </c>
      <c r="C418" s="187" t="s">
        <v>1476</v>
      </c>
      <c r="D418" s="174" t="s">
        <v>1022</v>
      </c>
      <c r="E418" s="176" t="s">
        <v>75</v>
      </c>
      <c r="F418" s="522">
        <v>620</v>
      </c>
      <c r="G418" s="639"/>
      <c r="H418" s="152">
        <f t="shared" si="50"/>
        <v>0</v>
      </c>
      <c r="I418" s="171" t="e">
        <f t="shared" si="51"/>
        <v>#DIV/0!</v>
      </c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</row>
    <row r="419" spans="1:23" ht="12.75" customHeight="1" outlineLevel="1" x14ac:dyDescent="0.2">
      <c r="A419" s="269" t="s">
        <v>1023</v>
      </c>
      <c r="B419" s="252" t="s">
        <v>1024</v>
      </c>
      <c r="C419" s="187" t="s">
        <v>1476</v>
      </c>
      <c r="D419" s="174" t="s">
        <v>1025</v>
      </c>
      <c r="E419" s="176" t="s">
        <v>75</v>
      </c>
      <c r="F419" s="522">
        <v>620</v>
      </c>
      <c r="G419" s="639"/>
      <c r="H419" s="152">
        <f t="shared" si="50"/>
        <v>0</v>
      </c>
      <c r="I419" s="171" t="e">
        <f t="shared" si="51"/>
        <v>#DIV/0!</v>
      </c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</row>
    <row r="420" spans="1:23" ht="12.75" customHeight="1" outlineLevel="1" x14ac:dyDescent="0.2">
      <c r="A420" s="269" t="s">
        <v>1420</v>
      </c>
      <c r="B420" s="252" t="s">
        <v>1027</v>
      </c>
      <c r="C420" s="187" t="s">
        <v>1476</v>
      </c>
      <c r="D420" s="174" t="s">
        <v>1028</v>
      </c>
      <c r="E420" s="176" t="s">
        <v>75</v>
      </c>
      <c r="F420" s="522">
        <v>315</v>
      </c>
      <c r="G420" s="639"/>
      <c r="H420" s="152">
        <f t="shared" si="50"/>
        <v>0</v>
      </c>
      <c r="I420" s="171" t="e">
        <f t="shared" si="51"/>
        <v>#DIV/0!</v>
      </c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</row>
    <row r="421" spans="1:23" ht="12.75" customHeight="1" outlineLevel="1" x14ac:dyDescent="0.2">
      <c r="A421" s="269" t="s">
        <v>1026</v>
      </c>
      <c r="B421" s="252" t="s">
        <v>1029</v>
      </c>
      <c r="C421" s="159" t="s">
        <v>1475</v>
      </c>
      <c r="D421" s="174" t="s">
        <v>1030</v>
      </c>
      <c r="E421" s="176" t="s">
        <v>56</v>
      </c>
      <c r="F421" s="522">
        <v>165</v>
      </c>
      <c r="G421" s="639"/>
      <c r="H421" s="152">
        <f t="shared" si="50"/>
        <v>0</v>
      </c>
      <c r="I421" s="171" t="e">
        <f t="shared" si="51"/>
        <v>#DIV/0!</v>
      </c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</row>
    <row r="422" spans="1:23" ht="12.75" customHeight="1" outlineLevel="1" x14ac:dyDescent="0.2">
      <c r="A422" s="557" t="s">
        <v>1031</v>
      </c>
      <c r="B422" s="558"/>
      <c r="C422" s="154"/>
      <c r="D422" s="164" t="s">
        <v>1032</v>
      </c>
      <c r="E422" s="569">
        <f>SUM(H423:H425)</f>
        <v>0</v>
      </c>
      <c r="F422" s="570"/>
      <c r="G422" s="570"/>
      <c r="H422" s="551"/>
      <c r="I422" s="156" t="e">
        <f>E422/$G$534</f>
        <v>#DIV/0!</v>
      </c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</row>
    <row r="423" spans="1:23" ht="12.75" customHeight="1" outlineLevel="1" x14ac:dyDescent="0.2">
      <c r="A423" s="165" t="s">
        <v>1033</v>
      </c>
      <c r="B423" s="248" t="s">
        <v>1034</v>
      </c>
      <c r="C423" s="187" t="s">
        <v>1476</v>
      </c>
      <c r="D423" s="167" t="s">
        <v>1035</v>
      </c>
      <c r="E423" s="152" t="s">
        <v>56</v>
      </c>
      <c r="F423" s="522">
        <v>444.3</v>
      </c>
      <c r="G423" s="639"/>
      <c r="H423" s="152">
        <f t="shared" ref="H423:H425" si="52">ROUND(G423*F423,2)</f>
        <v>0</v>
      </c>
      <c r="I423" s="169" t="e">
        <f>H423/$G$534</f>
        <v>#DIV/0!</v>
      </c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</row>
    <row r="424" spans="1:23" ht="12.75" customHeight="1" outlineLevel="1" x14ac:dyDescent="0.2">
      <c r="A424" s="260" t="s">
        <v>1036</v>
      </c>
      <c r="B424" s="254" t="s">
        <v>988</v>
      </c>
      <c r="C424" s="187" t="s">
        <v>1476</v>
      </c>
      <c r="D424" s="179" t="s">
        <v>989</v>
      </c>
      <c r="E424" s="231" t="s">
        <v>56</v>
      </c>
      <c r="F424" s="528">
        <v>444.3</v>
      </c>
      <c r="G424" s="639"/>
      <c r="H424" s="152">
        <f t="shared" si="52"/>
        <v>0</v>
      </c>
      <c r="I424" s="181" t="e">
        <f>H424/$G$534</f>
        <v>#DIV/0!</v>
      </c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</row>
    <row r="425" spans="1:23" ht="12.75" customHeight="1" outlineLevel="1" x14ac:dyDescent="0.2">
      <c r="A425" s="270" t="s">
        <v>1037</v>
      </c>
      <c r="B425" s="255" t="s">
        <v>1038</v>
      </c>
      <c r="C425" s="261" t="s">
        <v>1475</v>
      </c>
      <c r="D425" s="271" t="s">
        <v>1039</v>
      </c>
      <c r="E425" s="223" t="s">
        <v>56</v>
      </c>
      <c r="F425" s="526">
        <v>305.64</v>
      </c>
      <c r="G425" s="639"/>
      <c r="H425" s="152">
        <f t="shared" si="52"/>
        <v>0</v>
      </c>
      <c r="I425" s="256" t="e">
        <f>H425/$G$534</f>
        <v>#DIV/0!</v>
      </c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</row>
    <row r="426" spans="1:23" ht="12.75" customHeight="1" outlineLevel="1" x14ac:dyDescent="0.2">
      <c r="A426" s="557" t="s">
        <v>1040</v>
      </c>
      <c r="B426" s="558"/>
      <c r="C426" s="154"/>
      <c r="D426" s="164" t="s">
        <v>1041</v>
      </c>
      <c r="E426" s="569">
        <f>SUM(H427:H437)</f>
        <v>0</v>
      </c>
      <c r="F426" s="570"/>
      <c r="G426" s="570"/>
      <c r="H426" s="551"/>
      <c r="I426" s="156" t="e">
        <f>E426/$G$534</f>
        <v>#DIV/0!</v>
      </c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</row>
    <row r="427" spans="1:23" ht="12.75" customHeight="1" outlineLevel="1" x14ac:dyDescent="0.2">
      <c r="A427" s="165" t="s">
        <v>1042</v>
      </c>
      <c r="B427" s="248" t="s">
        <v>1043</v>
      </c>
      <c r="C427" s="187" t="s">
        <v>1476</v>
      </c>
      <c r="D427" s="167" t="s">
        <v>1044</v>
      </c>
      <c r="E427" s="152" t="s">
        <v>56</v>
      </c>
      <c r="F427" s="522">
        <v>2564</v>
      </c>
      <c r="G427" s="639"/>
      <c r="H427" s="152">
        <f t="shared" ref="H427:H437" si="53">ROUND(G427*F427,2)</f>
        <v>0</v>
      </c>
      <c r="I427" s="169" t="e">
        <f t="shared" ref="I427:I437" si="54">H427/$G$534</f>
        <v>#DIV/0!</v>
      </c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</row>
    <row r="428" spans="1:23" ht="12.75" customHeight="1" outlineLevel="1" x14ac:dyDescent="0.2">
      <c r="A428" s="165" t="s">
        <v>1045</v>
      </c>
      <c r="B428" s="252" t="s">
        <v>1046</v>
      </c>
      <c r="C428" s="187" t="s">
        <v>1476</v>
      </c>
      <c r="D428" s="167" t="s">
        <v>1047</v>
      </c>
      <c r="E428" s="152" t="s">
        <v>56</v>
      </c>
      <c r="F428" s="522">
        <v>329.07</v>
      </c>
      <c r="G428" s="639"/>
      <c r="H428" s="152">
        <f t="shared" si="53"/>
        <v>0</v>
      </c>
      <c r="I428" s="171" t="e">
        <f t="shared" si="54"/>
        <v>#DIV/0!</v>
      </c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</row>
    <row r="429" spans="1:23" ht="12.75" customHeight="1" outlineLevel="1" x14ac:dyDescent="0.2">
      <c r="A429" s="165" t="s">
        <v>1048</v>
      </c>
      <c r="B429" s="254" t="s">
        <v>1049</v>
      </c>
      <c r="C429" s="187" t="s">
        <v>1476</v>
      </c>
      <c r="D429" s="167" t="s">
        <v>1050</v>
      </c>
      <c r="E429" s="152" t="s">
        <v>56</v>
      </c>
      <c r="F429" s="522">
        <f>F428</f>
        <v>329.07</v>
      </c>
      <c r="G429" s="639"/>
      <c r="H429" s="152">
        <f t="shared" si="53"/>
        <v>0</v>
      </c>
      <c r="I429" s="171" t="e">
        <f t="shared" si="54"/>
        <v>#DIV/0!</v>
      </c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</row>
    <row r="430" spans="1:23" ht="12.75" customHeight="1" outlineLevel="1" x14ac:dyDescent="0.2">
      <c r="A430" s="165" t="s">
        <v>1051</v>
      </c>
      <c r="B430" s="252" t="s">
        <v>1052</v>
      </c>
      <c r="C430" s="187" t="s">
        <v>1476</v>
      </c>
      <c r="D430" s="167" t="s">
        <v>1053</v>
      </c>
      <c r="E430" s="152" t="s">
        <v>56</v>
      </c>
      <c r="F430" s="522">
        <v>3879.68</v>
      </c>
      <c r="G430" s="639"/>
      <c r="H430" s="152">
        <f t="shared" si="53"/>
        <v>0</v>
      </c>
      <c r="I430" s="171" t="e">
        <f t="shared" si="54"/>
        <v>#DIV/0!</v>
      </c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</row>
    <row r="431" spans="1:23" ht="12.75" customHeight="1" outlineLevel="1" x14ac:dyDescent="0.2">
      <c r="A431" s="165" t="s">
        <v>1054</v>
      </c>
      <c r="B431" s="272" t="s">
        <v>1055</v>
      </c>
      <c r="C431" s="187" t="s">
        <v>1476</v>
      </c>
      <c r="D431" s="167" t="s">
        <v>1056</v>
      </c>
      <c r="E431" s="152" t="s">
        <v>56</v>
      </c>
      <c r="F431" s="522">
        <v>93.75</v>
      </c>
      <c r="G431" s="639"/>
      <c r="H431" s="152">
        <f t="shared" si="53"/>
        <v>0</v>
      </c>
      <c r="I431" s="171" t="e">
        <f t="shared" si="54"/>
        <v>#DIV/0!</v>
      </c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</row>
    <row r="432" spans="1:23" ht="12.75" customHeight="1" outlineLevel="1" x14ac:dyDescent="0.2">
      <c r="A432" s="165" t="s">
        <v>1057</v>
      </c>
      <c r="B432" s="252" t="s">
        <v>1058</v>
      </c>
      <c r="C432" s="187" t="s">
        <v>1476</v>
      </c>
      <c r="D432" s="167" t="s">
        <v>1059</v>
      </c>
      <c r="E432" s="152" t="s">
        <v>56</v>
      </c>
      <c r="F432" s="522">
        <v>131.25</v>
      </c>
      <c r="G432" s="639"/>
      <c r="H432" s="152">
        <f t="shared" si="53"/>
        <v>0</v>
      </c>
      <c r="I432" s="171" t="e">
        <f t="shared" si="54"/>
        <v>#DIV/0!</v>
      </c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</row>
    <row r="433" spans="1:23" ht="12.75" customHeight="1" outlineLevel="1" x14ac:dyDescent="0.2">
      <c r="A433" s="165" t="s">
        <v>1060</v>
      </c>
      <c r="B433" s="252" t="s">
        <v>1034</v>
      </c>
      <c r="C433" s="187" t="s">
        <v>1476</v>
      </c>
      <c r="D433" s="167" t="s">
        <v>1035</v>
      </c>
      <c r="E433" s="152" t="s">
        <v>56</v>
      </c>
      <c r="F433" s="522">
        <f>554+4263.65</f>
        <v>4817.6499999999996</v>
      </c>
      <c r="G433" s="639"/>
      <c r="H433" s="152">
        <f t="shared" si="53"/>
        <v>0</v>
      </c>
      <c r="I433" s="171" t="e">
        <f t="shared" si="54"/>
        <v>#DIV/0!</v>
      </c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</row>
    <row r="434" spans="1:23" ht="24" customHeight="1" outlineLevel="1" x14ac:dyDescent="0.2">
      <c r="A434" s="165" t="s">
        <v>1061</v>
      </c>
      <c r="B434" s="272" t="s">
        <v>1062</v>
      </c>
      <c r="C434" s="150" t="s">
        <v>1475</v>
      </c>
      <c r="D434" s="167" t="s">
        <v>1063</v>
      </c>
      <c r="E434" s="168" t="s">
        <v>56</v>
      </c>
      <c r="F434" s="522">
        <v>54.75</v>
      </c>
      <c r="G434" s="639"/>
      <c r="H434" s="152">
        <f t="shared" si="53"/>
        <v>0</v>
      </c>
      <c r="I434" s="171" t="e">
        <f t="shared" si="54"/>
        <v>#DIV/0!</v>
      </c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</row>
    <row r="435" spans="1:23" ht="12.75" customHeight="1" outlineLevel="1" x14ac:dyDescent="0.2">
      <c r="A435" s="165" t="s">
        <v>1064</v>
      </c>
      <c r="B435" s="252" t="s">
        <v>1065</v>
      </c>
      <c r="C435" s="150" t="s">
        <v>1475</v>
      </c>
      <c r="D435" s="167" t="s">
        <v>1066</v>
      </c>
      <c r="E435" s="168" t="s">
        <v>56</v>
      </c>
      <c r="F435" s="522">
        <v>2766</v>
      </c>
      <c r="G435" s="639"/>
      <c r="H435" s="152">
        <f t="shared" si="53"/>
        <v>0</v>
      </c>
      <c r="I435" s="171" t="e">
        <f t="shared" si="54"/>
        <v>#DIV/0!</v>
      </c>
      <c r="J435" s="104"/>
      <c r="K435" s="104"/>
      <c r="L435" s="104"/>
      <c r="M435" s="289"/>
      <c r="N435" s="289"/>
      <c r="O435" s="104"/>
      <c r="P435" s="104"/>
      <c r="Q435" s="104"/>
      <c r="R435" s="104"/>
      <c r="S435" s="104"/>
      <c r="T435" s="104"/>
      <c r="U435" s="104"/>
      <c r="V435" s="104"/>
      <c r="W435" s="104"/>
    </row>
    <row r="436" spans="1:23" ht="12.75" outlineLevel="1" x14ac:dyDescent="0.2">
      <c r="A436" s="165" t="s">
        <v>1067</v>
      </c>
      <c r="B436" s="252" t="s">
        <v>1068</v>
      </c>
      <c r="C436" s="150" t="s">
        <v>1475</v>
      </c>
      <c r="D436" s="167" t="s">
        <v>1069</v>
      </c>
      <c r="E436" s="168" t="s">
        <v>56</v>
      </c>
      <c r="F436" s="522">
        <v>293</v>
      </c>
      <c r="G436" s="639"/>
      <c r="H436" s="152">
        <f t="shared" si="53"/>
        <v>0</v>
      </c>
      <c r="I436" s="171" t="e">
        <f t="shared" si="54"/>
        <v>#DIV/0!</v>
      </c>
      <c r="J436" s="104"/>
      <c r="K436" s="104"/>
      <c r="L436" s="104"/>
      <c r="M436" s="289"/>
      <c r="N436" s="289"/>
      <c r="O436" s="104"/>
      <c r="P436" s="104"/>
      <c r="Q436" s="104"/>
      <c r="R436" s="104"/>
      <c r="S436" s="104"/>
      <c r="T436" s="104"/>
      <c r="U436" s="104"/>
      <c r="V436" s="104"/>
      <c r="W436" s="104"/>
    </row>
    <row r="437" spans="1:23" ht="12.75" customHeight="1" outlineLevel="1" x14ac:dyDescent="0.2">
      <c r="A437" s="165" t="s">
        <v>1070</v>
      </c>
      <c r="B437" s="252" t="s">
        <v>1071</v>
      </c>
      <c r="C437" s="187" t="s">
        <v>1476</v>
      </c>
      <c r="D437" s="167" t="s">
        <v>1072</v>
      </c>
      <c r="E437" s="168" t="s">
        <v>75</v>
      </c>
      <c r="F437" s="522">
        <v>37.6</v>
      </c>
      <c r="G437" s="639"/>
      <c r="H437" s="152">
        <f t="shared" si="53"/>
        <v>0</v>
      </c>
      <c r="I437" s="171" t="e">
        <f t="shared" si="54"/>
        <v>#DIV/0!</v>
      </c>
      <c r="J437" s="104"/>
      <c r="K437" s="104"/>
      <c r="L437" s="104"/>
      <c r="M437" s="289"/>
      <c r="N437" s="289"/>
      <c r="O437" s="104"/>
      <c r="P437" s="104"/>
      <c r="Q437" s="104"/>
      <c r="R437" s="104"/>
      <c r="S437" s="104"/>
      <c r="T437" s="104"/>
      <c r="U437" s="104"/>
      <c r="V437" s="104"/>
      <c r="W437" s="104"/>
    </row>
    <row r="438" spans="1:23" s="89" customFormat="1" ht="12.75" customHeight="1" outlineLevel="1" x14ac:dyDescent="0.2">
      <c r="A438" s="574" t="s">
        <v>1073</v>
      </c>
      <c r="B438" s="551"/>
      <c r="C438" s="194"/>
      <c r="D438" s="195" t="s">
        <v>1074</v>
      </c>
      <c r="E438" s="569">
        <f>SUM(H439:H441)</f>
        <v>0</v>
      </c>
      <c r="F438" s="570"/>
      <c r="G438" s="570"/>
      <c r="H438" s="551"/>
      <c r="I438" s="196" t="e">
        <f>E438/$G$534</f>
        <v>#DIV/0!</v>
      </c>
      <c r="J438" s="96"/>
      <c r="K438" s="96"/>
      <c r="L438" s="96"/>
      <c r="M438" s="290"/>
      <c r="N438" s="290"/>
      <c r="O438" s="96"/>
      <c r="P438" s="96"/>
      <c r="Q438" s="96"/>
      <c r="R438" s="96"/>
      <c r="S438" s="96"/>
      <c r="T438" s="96"/>
      <c r="U438" s="96"/>
      <c r="V438" s="96"/>
      <c r="W438" s="96"/>
    </row>
    <row r="439" spans="1:23" s="89" customFormat="1" ht="12.75" customHeight="1" outlineLevel="1" x14ac:dyDescent="0.2">
      <c r="A439" s="149" t="s">
        <v>1075</v>
      </c>
      <c r="B439" s="150" t="s">
        <v>1076</v>
      </c>
      <c r="C439" s="198" t="s">
        <v>1476</v>
      </c>
      <c r="D439" s="151" t="s">
        <v>1077</v>
      </c>
      <c r="E439" s="152" t="s">
        <v>75</v>
      </c>
      <c r="F439" s="522">
        <v>0.9</v>
      </c>
      <c r="G439" s="639"/>
      <c r="H439" s="152">
        <f t="shared" ref="H439:H445" si="55">ROUND(G439*F439,2)</f>
        <v>0</v>
      </c>
      <c r="I439" s="153" t="e">
        <f>H439/$G$534</f>
        <v>#DIV/0!</v>
      </c>
      <c r="J439" s="96"/>
      <c r="K439" s="96"/>
      <c r="L439" s="96"/>
      <c r="M439" s="290"/>
      <c r="N439" s="290"/>
      <c r="O439" s="96"/>
      <c r="P439" s="96"/>
      <c r="Q439" s="96"/>
      <c r="R439" s="96"/>
      <c r="S439" s="96"/>
      <c r="T439" s="96"/>
      <c r="U439" s="96"/>
      <c r="V439" s="96"/>
      <c r="W439" s="96"/>
    </row>
    <row r="440" spans="1:23" s="89" customFormat="1" ht="12.75" customHeight="1" outlineLevel="1" x14ac:dyDescent="0.2">
      <c r="A440" s="191" t="s">
        <v>1078</v>
      </c>
      <c r="B440" s="159" t="s">
        <v>1079</v>
      </c>
      <c r="C440" s="198" t="s">
        <v>1476</v>
      </c>
      <c r="D440" s="151" t="s">
        <v>1080</v>
      </c>
      <c r="E440" s="152" t="s">
        <v>75</v>
      </c>
      <c r="F440" s="522">
        <v>78.180000000000007</v>
      </c>
      <c r="G440" s="639"/>
      <c r="H440" s="152">
        <f t="shared" si="55"/>
        <v>0</v>
      </c>
      <c r="I440" s="158" t="e">
        <f>H440/$G$534</f>
        <v>#DIV/0!</v>
      </c>
      <c r="J440" s="96"/>
      <c r="K440" s="96"/>
      <c r="L440" s="96"/>
      <c r="M440" s="290"/>
      <c r="N440" s="290"/>
      <c r="O440" s="96"/>
      <c r="P440" s="96"/>
      <c r="Q440" s="96"/>
      <c r="R440" s="96"/>
      <c r="S440" s="96"/>
      <c r="T440" s="96"/>
      <c r="U440" s="96"/>
      <c r="V440" s="96"/>
      <c r="W440" s="96"/>
    </row>
    <row r="441" spans="1:23" s="89" customFormat="1" ht="12.75" customHeight="1" outlineLevel="1" x14ac:dyDescent="0.2">
      <c r="A441" s="235" t="s">
        <v>1081</v>
      </c>
      <c r="B441" s="236" t="s">
        <v>1082</v>
      </c>
      <c r="C441" s="198" t="s">
        <v>1476</v>
      </c>
      <c r="D441" s="162" t="s">
        <v>1083</v>
      </c>
      <c r="E441" s="231" t="s">
        <v>75</v>
      </c>
      <c r="F441" s="522">
        <v>1.02</v>
      </c>
      <c r="G441" s="639"/>
      <c r="H441" s="152">
        <f t="shared" si="55"/>
        <v>0</v>
      </c>
      <c r="I441" s="200" t="e">
        <f>H441/$G$534</f>
        <v>#DIV/0!</v>
      </c>
      <c r="J441" s="96"/>
      <c r="K441" s="96"/>
      <c r="L441" s="96"/>
      <c r="M441" s="290"/>
      <c r="N441" s="290"/>
      <c r="O441" s="96"/>
      <c r="P441" s="96"/>
      <c r="Q441" s="96"/>
      <c r="R441" s="96"/>
      <c r="S441" s="96"/>
      <c r="T441" s="96"/>
      <c r="U441" s="96"/>
      <c r="V441" s="96"/>
      <c r="W441" s="96"/>
    </row>
    <row r="442" spans="1:23" s="89" customFormat="1" ht="12.75" customHeight="1" outlineLevel="1" x14ac:dyDescent="0.2">
      <c r="A442" s="550" t="s">
        <v>1084</v>
      </c>
      <c r="B442" s="551"/>
      <c r="C442" s="194"/>
      <c r="D442" s="195" t="s">
        <v>1085</v>
      </c>
      <c r="E442" s="569">
        <f>SUM(H443:H445)</f>
        <v>0</v>
      </c>
      <c r="F442" s="570"/>
      <c r="G442" s="570"/>
      <c r="H442" s="551"/>
      <c r="I442" s="196" t="e">
        <f>E442/$G$534</f>
        <v>#DIV/0!</v>
      </c>
      <c r="J442" s="88"/>
      <c r="K442" s="88"/>
      <c r="L442" s="88"/>
      <c r="M442" s="291"/>
      <c r="N442" s="291"/>
      <c r="O442" s="88"/>
      <c r="P442" s="88"/>
      <c r="Q442" s="88"/>
      <c r="R442" s="88"/>
      <c r="S442" s="88"/>
      <c r="T442" s="88"/>
      <c r="U442" s="88"/>
      <c r="V442" s="88"/>
      <c r="W442" s="88"/>
    </row>
    <row r="443" spans="1:23" s="89" customFormat="1" ht="12.75" customHeight="1" outlineLevel="1" x14ac:dyDescent="0.2">
      <c r="A443" s="149" t="s">
        <v>1086</v>
      </c>
      <c r="B443" s="150" t="s">
        <v>1087</v>
      </c>
      <c r="C443" s="198" t="s">
        <v>1476</v>
      </c>
      <c r="D443" s="151" t="s">
        <v>1088</v>
      </c>
      <c r="E443" s="152" t="s">
        <v>75</v>
      </c>
      <c r="F443" s="522">
        <v>1992.98</v>
      </c>
      <c r="G443" s="639"/>
      <c r="H443" s="152">
        <f t="shared" si="55"/>
        <v>0</v>
      </c>
      <c r="I443" s="153" t="e">
        <f>H443/$G$534</f>
        <v>#DIV/0!</v>
      </c>
      <c r="J443" s="96"/>
      <c r="K443" s="96"/>
      <c r="L443" s="96"/>
      <c r="M443" s="290"/>
      <c r="N443" s="290"/>
      <c r="O443" s="96"/>
      <c r="P443" s="96"/>
      <c r="Q443" s="96"/>
      <c r="R443" s="96"/>
      <c r="S443" s="96"/>
      <c r="T443" s="96"/>
      <c r="U443" s="96"/>
      <c r="V443" s="96"/>
      <c r="W443" s="96"/>
    </row>
    <row r="444" spans="1:23" s="89" customFormat="1" ht="12.75" customHeight="1" outlineLevel="1" x14ac:dyDescent="0.25">
      <c r="A444" s="149" t="s">
        <v>1089</v>
      </c>
      <c r="B444" s="150" t="s">
        <v>1348</v>
      </c>
      <c r="C444" s="150" t="s">
        <v>1475</v>
      </c>
      <c r="D444" s="273" t="s">
        <v>1349</v>
      </c>
      <c r="E444" s="152" t="s">
        <v>75</v>
      </c>
      <c r="F444" s="522">
        <v>29.6</v>
      </c>
      <c r="G444" s="639"/>
      <c r="H444" s="152">
        <f t="shared" si="55"/>
        <v>0</v>
      </c>
      <c r="I444" s="158" t="e">
        <f>H444/$G$534</f>
        <v>#DIV/0!</v>
      </c>
      <c r="J444" s="295"/>
      <c r="K444" s="293"/>
      <c r="L444" s="293"/>
      <c r="M444" s="294"/>
      <c r="N444" s="292"/>
      <c r="O444" s="288"/>
      <c r="P444" s="286"/>
      <c r="Q444" s="96"/>
      <c r="R444" s="96"/>
      <c r="S444" s="96"/>
      <c r="T444" s="96"/>
      <c r="U444" s="96"/>
      <c r="V444" s="96"/>
      <c r="W444" s="96"/>
    </row>
    <row r="445" spans="1:23" s="89" customFormat="1" ht="12.75" customHeight="1" outlineLevel="1" x14ac:dyDescent="0.2">
      <c r="A445" s="149" t="s">
        <v>1090</v>
      </c>
      <c r="B445" s="236" t="s">
        <v>1091</v>
      </c>
      <c r="C445" s="198" t="s">
        <v>1476</v>
      </c>
      <c r="D445" s="151" t="s">
        <v>1092</v>
      </c>
      <c r="E445" s="152" t="s">
        <v>75</v>
      </c>
      <c r="F445" s="522">
        <v>68.959999999999994</v>
      </c>
      <c r="G445" s="639"/>
      <c r="H445" s="152">
        <f t="shared" si="55"/>
        <v>0</v>
      </c>
      <c r="I445" s="158" t="e">
        <f>H445/$G$534</f>
        <v>#DIV/0!</v>
      </c>
      <c r="J445" s="296"/>
      <c r="K445" s="287"/>
      <c r="L445" s="287"/>
      <c r="M445" s="287"/>
      <c r="N445" s="287"/>
      <c r="O445" s="287"/>
      <c r="P445" s="287"/>
      <c r="Q445" s="100"/>
      <c r="R445" s="100"/>
      <c r="S445" s="100"/>
      <c r="T445" s="100"/>
      <c r="U445" s="100"/>
      <c r="V445" s="100"/>
      <c r="W445" s="100"/>
    </row>
    <row r="446" spans="1:23" s="89" customFormat="1" ht="12.75" customHeight="1" outlineLevel="1" x14ac:dyDescent="0.2">
      <c r="A446" s="550" t="s">
        <v>1093</v>
      </c>
      <c r="B446" s="551"/>
      <c r="C446" s="274"/>
      <c r="D446" s="195" t="s">
        <v>1094</v>
      </c>
      <c r="E446" s="569">
        <f>SUM(H447)</f>
        <v>0</v>
      </c>
      <c r="F446" s="570"/>
      <c r="G446" s="570"/>
      <c r="H446" s="551"/>
      <c r="I446" s="196" t="e">
        <f>E446/$G$534</f>
        <v>#DIV/0!</v>
      </c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</row>
    <row r="447" spans="1:23" s="89" customFormat="1" ht="12.75" customHeight="1" outlineLevel="1" thickBot="1" x14ac:dyDescent="0.25">
      <c r="A447" s="229" t="s">
        <v>1095</v>
      </c>
      <c r="B447" s="233" t="s">
        <v>1096</v>
      </c>
      <c r="C447" s="198" t="s">
        <v>1476</v>
      </c>
      <c r="D447" s="151" t="s">
        <v>1097</v>
      </c>
      <c r="E447" s="152" t="s">
        <v>75</v>
      </c>
      <c r="F447" s="522">
        <v>530.4</v>
      </c>
      <c r="G447" s="639"/>
      <c r="H447" s="152">
        <f t="shared" ref="H447" si="56">ROUND(G447*F447,2)</f>
        <v>0</v>
      </c>
      <c r="I447" s="232" t="e">
        <f>H447/$G$534</f>
        <v>#DIV/0!</v>
      </c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</row>
    <row r="448" spans="1:23" ht="15.75" customHeight="1" thickBot="1" x14ac:dyDescent="0.25">
      <c r="A448" s="553">
        <v>13</v>
      </c>
      <c r="B448" s="554"/>
      <c r="C448" s="182"/>
      <c r="D448" s="144" t="s">
        <v>1098</v>
      </c>
      <c r="E448" s="563">
        <f>E449+E455+E457+E463+E466+E471</f>
        <v>0</v>
      </c>
      <c r="F448" s="564"/>
      <c r="G448" s="564"/>
      <c r="H448" s="554"/>
      <c r="I448" s="145" t="e">
        <f>E448/$G$534</f>
        <v>#DIV/0!</v>
      </c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</row>
    <row r="449" spans="1:23" ht="12.75" customHeight="1" outlineLevel="1" x14ac:dyDescent="0.2">
      <c r="A449" s="555" t="s">
        <v>1099</v>
      </c>
      <c r="B449" s="556"/>
      <c r="C449" s="146"/>
      <c r="D449" s="184" t="s">
        <v>1396</v>
      </c>
      <c r="E449" s="565">
        <f>SUM(H450:H454)</f>
        <v>0</v>
      </c>
      <c r="F449" s="566"/>
      <c r="G449" s="566"/>
      <c r="H449" s="556"/>
      <c r="I449" s="148" t="e">
        <f>E449/$G$534</f>
        <v>#DIV/0!</v>
      </c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</row>
    <row r="450" spans="1:23" ht="12.75" customHeight="1" outlineLevel="1" x14ac:dyDescent="0.2">
      <c r="A450" s="165" t="s">
        <v>1100</v>
      </c>
      <c r="B450" s="248" t="s">
        <v>1101</v>
      </c>
      <c r="C450" s="187" t="s">
        <v>1476</v>
      </c>
      <c r="D450" s="167" t="s">
        <v>1102</v>
      </c>
      <c r="E450" s="168" t="s">
        <v>56</v>
      </c>
      <c r="F450" s="522">
        <v>4815.59</v>
      </c>
      <c r="G450" s="639"/>
      <c r="H450" s="152">
        <f t="shared" ref="H450:H454" si="57">ROUND(G450*F450,2)</f>
        <v>0</v>
      </c>
      <c r="I450" s="153" t="e">
        <f>H450/$G$534</f>
        <v>#DIV/0!</v>
      </c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</row>
    <row r="451" spans="1:23" ht="12.75" customHeight="1" outlineLevel="1" x14ac:dyDescent="0.2">
      <c r="A451" s="165" t="s">
        <v>1103</v>
      </c>
      <c r="B451" s="254" t="s">
        <v>1104</v>
      </c>
      <c r="C451" s="187" t="s">
        <v>1476</v>
      </c>
      <c r="D451" s="167" t="s">
        <v>1105</v>
      </c>
      <c r="E451" s="168" t="s">
        <v>56</v>
      </c>
      <c r="F451" s="522">
        <v>4815.59</v>
      </c>
      <c r="G451" s="639"/>
      <c r="H451" s="152">
        <f t="shared" si="57"/>
        <v>0</v>
      </c>
      <c r="I451" s="158" t="e">
        <f>H451/$G$534</f>
        <v>#DIV/0!</v>
      </c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</row>
    <row r="452" spans="1:23" ht="12.75" customHeight="1" outlineLevel="1" x14ac:dyDescent="0.2">
      <c r="A452" s="165" t="s">
        <v>1106</v>
      </c>
      <c r="B452" s="254" t="s">
        <v>1107</v>
      </c>
      <c r="C452" s="187" t="s">
        <v>1476</v>
      </c>
      <c r="D452" s="167" t="s">
        <v>1108</v>
      </c>
      <c r="E452" s="168" t="s">
        <v>56</v>
      </c>
      <c r="F452" s="522">
        <v>6056.31</v>
      </c>
      <c r="G452" s="639"/>
      <c r="H452" s="152">
        <f t="shared" si="57"/>
        <v>0</v>
      </c>
      <c r="I452" s="158" t="e">
        <f>H452/$G$534</f>
        <v>#DIV/0!</v>
      </c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</row>
    <row r="453" spans="1:23" ht="12.75" customHeight="1" outlineLevel="1" x14ac:dyDescent="0.2">
      <c r="A453" s="165" t="s">
        <v>1491</v>
      </c>
      <c r="B453" s="254" t="s">
        <v>1109</v>
      </c>
      <c r="C453" s="187" t="s">
        <v>1476</v>
      </c>
      <c r="D453" s="167" t="s">
        <v>1110</v>
      </c>
      <c r="E453" s="168" t="s">
        <v>56</v>
      </c>
      <c r="F453" s="522">
        <v>152.59</v>
      </c>
      <c r="G453" s="639"/>
      <c r="H453" s="152">
        <f t="shared" si="57"/>
        <v>0</v>
      </c>
      <c r="I453" s="158" t="e">
        <f>H453/$G$534</f>
        <v>#DIV/0!</v>
      </c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</row>
    <row r="454" spans="1:23" ht="12.75" customHeight="1" outlineLevel="1" x14ac:dyDescent="0.2">
      <c r="A454" s="165" t="s">
        <v>1492</v>
      </c>
      <c r="B454" s="254">
        <v>150136</v>
      </c>
      <c r="C454" s="275" t="s">
        <v>1478</v>
      </c>
      <c r="D454" s="167" t="s">
        <v>1400</v>
      </c>
      <c r="E454" s="168" t="s">
        <v>56</v>
      </c>
      <c r="F454" s="522">
        <v>313.95</v>
      </c>
      <c r="G454" s="639"/>
      <c r="H454" s="152">
        <f t="shared" si="57"/>
        <v>0</v>
      </c>
      <c r="I454" s="158" t="e">
        <f>H454/$G$534</f>
        <v>#DIV/0!</v>
      </c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</row>
    <row r="455" spans="1:23" ht="12.75" customHeight="1" outlineLevel="1" x14ac:dyDescent="0.2">
      <c r="A455" s="557" t="s">
        <v>1111</v>
      </c>
      <c r="B455" s="558"/>
      <c r="C455" s="154"/>
      <c r="D455" s="164" t="s">
        <v>1112</v>
      </c>
      <c r="E455" s="567">
        <f>SUM(H456)</f>
        <v>0</v>
      </c>
      <c r="F455" s="568"/>
      <c r="G455" s="568"/>
      <c r="H455" s="558"/>
      <c r="I455" s="156" t="e">
        <f>E455/$G$534</f>
        <v>#DIV/0!</v>
      </c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</row>
    <row r="456" spans="1:23" ht="12.75" customHeight="1" outlineLevel="1" x14ac:dyDescent="0.2">
      <c r="A456" s="257" t="s">
        <v>1113</v>
      </c>
      <c r="B456" s="258" t="s">
        <v>1114</v>
      </c>
      <c r="C456" s="187" t="s">
        <v>1476</v>
      </c>
      <c r="D456" s="179" t="s">
        <v>1115</v>
      </c>
      <c r="E456" s="180" t="s">
        <v>75</v>
      </c>
      <c r="F456" s="522">
        <v>106.88</v>
      </c>
      <c r="G456" s="639"/>
      <c r="H456" s="152">
        <f t="shared" ref="H456" si="58">ROUND(G456*F456,2)</f>
        <v>0</v>
      </c>
      <c r="I456" s="259" t="e">
        <f>H456/$G$534</f>
        <v>#DIV/0!</v>
      </c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</row>
    <row r="457" spans="1:23" ht="12.75" customHeight="1" outlineLevel="1" x14ac:dyDescent="0.2">
      <c r="A457" s="557" t="s">
        <v>1116</v>
      </c>
      <c r="B457" s="558"/>
      <c r="C457" s="154"/>
      <c r="D457" s="164" t="s">
        <v>1117</v>
      </c>
      <c r="E457" s="567">
        <f>SUM(H458:H462)</f>
        <v>0</v>
      </c>
      <c r="F457" s="568"/>
      <c r="G457" s="568"/>
      <c r="H457" s="558"/>
      <c r="I457" s="156" t="e">
        <f>E457/$G$534</f>
        <v>#DIV/0!</v>
      </c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</row>
    <row r="458" spans="1:23" ht="12.75" customHeight="1" outlineLevel="1" x14ac:dyDescent="0.2">
      <c r="A458" s="165" t="s">
        <v>1118</v>
      </c>
      <c r="B458" s="248" t="s">
        <v>859</v>
      </c>
      <c r="C458" s="187" t="s">
        <v>1476</v>
      </c>
      <c r="D458" s="167" t="s">
        <v>860</v>
      </c>
      <c r="E458" s="168" t="s">
        <v>56</v>
      </c>
      <c r="F458" s="522">
        <v>31.9</v>
      </c>
      <c r="G458" s="639"/>
      <c r="H458" s="152">
        <f t="shared" ref="H458:H465" si="59">ROUND(G458*F458,2)</f>
        <v>0</v>
      </c>
      <c r="I458" s="169" t="e">
        <f>H458/$G$534</f>
        <v>#DIV/0!</v>
      </c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</row>
    <row r="459" spans="1:23" ht="12.75" outlineLevel="1" x14ac:dyDescent="0.2">
      <c r="A459" s="165" t="s">
        <v>1119</v>
      </c>
      <c r="B459" s="252" t="s">
        <v>1120</v>
      </c>
      <c r="C459" s="187" t="s">
        <v>1476</v>
      </c>
      <c r="D459" s="167" t="s">
        <v>1121</v>
      </c>
      <c r="E459" s="168" t="s">
        <v>56</v>
      </c>
      <c r="F459" s="522">
        <v>92.1</v>
      </c>
      <c r="G459" s="639"/>
      <c r="H459" s="152">
        <f t="shared" si="59"/>
        <v>0</v>
      </c>
      <c r="I459" s="171" t="e">
        <f>H459/$G$534</f>
        <v>#DIV/0!</v>
      </c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</row>
    <row r="460" spans="1:23" ht="12.75" customHeight="1" outlineLevel="1" x14ac:dyDescent="0.2">
      <c r="A460" s="165" t="s">
        <v>1122</v>
      </c>
      <c r="B460" s="252" t="s">
        <v>1123</v>
      </c>
      <c r="C460" s="187" t="s">
        <v>1476</v>
      </c>
      <c r="D460" s="167" t="s">
        <v>1124</v>
      </c>
      <c r="E460" s="168" t="s">
        <v>56</v>
      </c>
      <c r="F460" s="522">
        <v>22.68</v>
      </c>
      <c r="G460" s="639"/>
      <c r="H460" s="152">
        <f t="shared" si="59"/>
        <v>0</v>
      </c>
      <c r="I460" s="171" t="e">
        <f>H460/$G$534</f>
        <v>#DIV/0!</v>
      </c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</row>
    <row r="461" spans="1:23" ht="12.75" customHeight="1" outlineLevel="1" x14ac:dyDescent="0.2">
      <c r="A461" s="165" t="s">
        <v>1125</v>
      </c>
      <c r="B461" s="254" t="s">
        <v>1126</v>
      </c>
      <c r="C461" s="187" t="s">
        <v>1476</v>
      </c>
      <c r="D461" s="179" t="s">
        <v>1127</v>
      </c>
      <c r="E461" s="180" t="s">
        <v>56</v>
      </c>
      <c r="F461" s="528">
        <v>1112.05</v>
      </c>
      <c r="G461" s="639"/>
      <c r="H461" s="152">
        <f t="shared" si="59"/>
        <v>0</v>
      </c>
      <c r="I461" s="181" t="e">
        <f>H461/$G$534</f>
        <v>#DIV/0!</v>
      </c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</row>
    <row r="462" spans="1:23" ht="12.75" customHeight="1" outlineLevel="1" x14ac:dyDescent="0.2">
      <c r="A462" s="165" t="s">
        <v>1128</v>
      </c>
      <c r="B462" s="255" t="s">
        <v>1129</v>
      </c>
      <c r="C462" s="187" t="s">
        <v>1476</v>
      </c>
      <c r="D462" s="271" t="s">
        <v>1130</v>
      </c>
      <c r="E462" s="276" t="s">
        <v>56</v>
      </c>
      <c r="F462" s="526">
        <v>583.22</v>
      </c>
      <c r="G462" s="639"/>
      <c r="H462" s="152">
        <f t="shared" si="59"/>
        <v>0</v>
      </c>
      <c r="I462" s="256" t="e">
        <f>H462/$G$534</f>
        <v>#DIV/0!</v>
      </c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</row>
    <row r="463" spans="1:23" ht="12.75" customHeight="1" outlineLevel="1" x14ac:dyDescent="0.2">
      <c r="A463" s="557" t="s">
        <v>1131</v>
      </c>
      <c r="B463" s="558"/>
      <c r="C463" s="154"/>
      <c r="D463" s="164" t="s">
        <v>1132</v>
      </c>
      <c r="E463" s="567">
        <f>SUM(H464:H465)</f>
        <v>0</v>
      </c>
      <c r="F463" s="568"/>
      <c r="G463" s="568"/>
      <c r="H463" s="558"/>
      <c r="I463" s="156" t="e">
        <f>E463/$G$534</f>
        <v>#DIV/0!</v>
      </c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</row>
    <row r="464" spans="1:23" ht="12.75" customHeight="1" outlineLevel="1" x14ac:dyDescent="0.2">
      <c r="A464" s="165" t="s">
        <v>1133</v>
      </c>
      <c r="B464" s="248" t="s">
        <v>878</v>
      </c>
      <c r="C464" s="187" t="s">
        <v>1476</v>
      </c>
      <c r="D464" s="151" t="s">
        <v>876</v>
      </c>
      <c r="E464" s="152" t="s">
        <v>56</v>
      </c>
      <c r="F464" s="522">
        <v>1275</v>
      </c>
      <c r="G464" s="639"/>
      <c r="H464" s="152">
        <f t="shared" si="59"/>
        <v>0</v>
      </c>
      <c r="I464" s="169" t="e">
        <f>H464/$G$534</f>
        <v>#DIV/0!</v>
      </c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</row>
    <row r="465" spans="1:23" ht="12.75" customHeight="1" outlineLevel="1" x14ac:dyDescent="0.2">
      <c r="A465" s="173" t="s">
        <v>1134</v>
      </c>
      <c r="B465" s="252" t="s">
        <v>878</v>
      </c>
      <c r="C465" s="187" t="s">
        <v>1476</v>
      </c>
      <c r="D465" s="151" t="s">
        <v>1135</v>
      </c>
      <c r="E465" s="152" t="s">
        <v>56</v>
      </c>
      <c r="F465" s="522">
        <v>274.02</v>
      </c>
      <c r="G465" s="639"/>
      <c r="H465" s="152">
        <f t="shared" si="59"/>
        <v>0</v>
      </c>
      <c r="I465" s="171" t="e">
        <f>H465/$G$534</f>
        <v>#DIV/0!</v>
      </c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</row>
    <row r="466" spans="1:23" ht="12.75" customHeight="1" outlineLevel="1" x14ac:dyDescent="0.2">
      <c r="A466" s="557" t="s">
        <v>1136</v>
      </c>
      <c r="B466" s="558"/>
      <c r="C466" s="154"/>
      <c r="D466" s="277" t="s">
        <v>1137</v>
      </c>
      <c r="E466" s="569">
        <f>SUM(H467:H470)</f>
        <v>0</v>
      </c>
      <c r="F466" s="570"/>
      <c r="G466" s="570"/>
      <c r="H466" s="551"/>
      <c r="I466" s="156" t="e">
        <f>E466/$G$534</f>
        <v>#DIV/0!</v>
      </c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</row>
    <row r="467" spans="1:23" ht="12.75" customHeight="1" outlineLevel="1" x14ac:dyDescent="0.2">
      <c r="A467" s="186" t="s">
        <v>1138</v>
      </c>
      <c r="B467" s="269" t="s">
        <v>1139</v>
      </c>
      <c r="C467" s="198" t="s">
        <v>1476</v>
      </c>
      <c r="D467" s="218" t="s">
        <v>1140</v>
      </c>
      <c r="E467" s="219" t="s">
        <v>28</v>
      </c>
      <c r="F467" s="522">
        <v>5</v>
      </c>
      <c r="G467" s="639"/>
      <c r="H467" s="152">
        <f t="shared" ref="H467:H470" si="60">ROUND(G467*F467,2)</f>
        <v>0</v>
      </c>
      <c r="I467" s="190" t="e">
        <f>H467/$G$534</f>
        <v>#DIV/0!</v>
      </c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</row>
    <row r="468" spans="1:23" ht="12.75" customHeight="1" outlineLevel="1" x14ac:dyDescent="0.2">
      <c r="A468" s="186" t="s">
        <v>1493</v>
      </c>
      <c r="B468" s="252" t="s">
        <v>1142</v>
      </c>
      <c r="C468" s="159" t="s">
        <v>1475</v>
      </c>
      <c r="D468" s="193" t="s">
        <v>1143</v>
      </c>
      <c r="E468" s="176" t="s">
        <v>28</v>
      </c>
      <c r="F468" s="522">
        <v>66</v>
      </c>
      <c r="G468" s="639"/>
      <c r="H468" s="152">
        <f t="shared" si="60"/>
        <v>0</v>
      </c>
      <c r="I468" s="171" t="e">
        <f>H468/$G$534</f>
        <v>#DIV/0!</v>
      </c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</row>
    <row r="469" spans="1:23" ht="12.75" customHeight="1" outlineLevel="1" x14ac:dyDescent="0.2">
      <c r="A469" s="186" t="s">
        <v>1494</v>
      </c>
      <c r="B469" s="252" t="s">
        <v>1144</v>
      </c>
      <c r="C469" s="159" t="s">
        <v>1475</v>
      </c>
      <c r="D469" s="193" t="s">
        <v>1145</v>
      </c>
      <c r="E469" s="176" t="s">
        <v>28</v>
      </c>
      <c r="F469" s="522">
        <v>5</v>
      </c>
      <c r="G469" s="639"/>
      <c r="H469" s="152">
        <f t="shared" si="60"/>
        <v>0</v>
      </c>
      <c r="I469" s="171" t="e">
        <f>H469/$G$534</f>
        <v>#DIV/0!</v>
      </c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</row>
    <row r="470" spans="1:23" ht="12.75" customHeight="1" outlineLevel="1" x14ac:dyDescent="0.2">
      <c r="A470" s="186" t="s">
        <v>1141</v>
      </c>
      <c r="B470" s="255" t="s">
        <v>1146</v>
      </c>
      <c r="C470" s="198" t="s">
        <v>1476</v>
      </c>
      <c r="D470" s="222" t="s">
        <v>1147</v>
      </c>
      <c r="E470" s="223" t="s">
        <v>56</v>
      </c>
      <c r="F470" s="522">
        <v>2090</v>
      </c>
      <c r="G470" s="639"/>
      <c r="H470" s="152">
        <f t="shared" si="60"/>
        <v>0</v>
      </c>
      <c r="I470" s="256" t="e">
        <f>H470/$G$534</f>
        <v>#DIV/0!</v>
      </c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</row>
    <row r="471" spans="1:23" ht="12.75" customHeight="1" outlineLevel="1" x14ac:dyDescent="0.2">
      <c r="A471" s="557" t="s">
        <v>1148</v>
      </c>
      <c r="B471" s="558"/>
      <c r="C471" s="194"/>
      <c r="D471" s="277" t="s">
        <v>1149</v>
      </c>
      <c r="E471" s="569">
        <f>SUM(H472:H472)</f>
        <v>0</v>
      </c>
      <c r="F471" s="570"/>
      <c r="G471" s="570"/>
      <c r="H471" s="551"/>
      <c r="I471" s="156" t="e">
        <f>E471/$G$534</f>
        <v>#DIV/0!</v>
      </c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</row>
    <row r="472" spans="1:23" ht="16.5" customHeight="1" outlineLevel="1" thickBot="1" x14ac:dyDescent="0.25">
      <c r="A472" s="165" t="s">
        <v>1150</v>
      </c>
      <c r="B472" s="252" t="s">
        <v>1151</v>
      </c>
      <c r="C472" s="198" t="s">
        <v>1476</v>
      </c>
      <c r="D472" s="151" t="s">
        <v>1152</v>
      </c>
      <c r="E472" s="152" t="s">
        <v>75</v>
      </c>
      <c r="F472" s="522">
        <v>292.74</v>
      </c>
      <c r="G472" s="639"/>
      <c r="H472" s="152">
        <f t="shared" ref="H472" si="61">ROUND(G472*F472,2)</f>
        <v>0</v>
      </c>
      <c r="I472" s="171" t="e">
        <f>H472/$G$534</f>
        <v>#DIV/0!</v>
      </c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</row>
    <row r="473" spans="1:23" ht="15" customHeight="1" thickBot="1" x14ac:dyDescent="0.25">
      <c r="A473" s="553">
        <v>14</v>
      </c>
      <c r="B473" s="554"/>
      <c r="C473" s="182"/>
      <c r="D473" s="144" t="s">
        <v>1153</v>
      </c>
      <c r="E473" s="563">
        <f>E474</f>
        <v>0</v>
      </c>
      <c r="F473" s="564"/>
      <c r="G473" s="564"/>
      <c r="H473" s="554"/>
      <c r="I473" s="145" t="e">
        <f>E473/$G$534</f>
        <v>#DIV/0!</v>
      </c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</row>
    <row r="474" spans="1:23" ht="12.75" customHeight="1" outlineLevel="1" x14ac:dyDescent="0.2">
      <c r="A474" s="555" t="s">
        <v>1154</v>
      </c>
      <c r="B474" s="556"/>
      <c r="C474" s="146"/>
      <c r="D474" s="147" t="s">
        <v>1153</v>
      </c>
      <c r="E474" s="565">
        <f>SUM(H475:H477)</f>
        <v>0</v>
      </c>
      <c r="F474" s="566"/>
      <c r="G474" s="566"/>
      <c r="H474" s="556"/>
      <c r="I474" s="148" t="e">
        <f>E474/$G$534</f>
        <v>#DIV/0!</v>
      </c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</row>
    <row r="475" spans="1:23" ht="12.75" customHeight="1" outlineLevel="1" x14ac:dyDescent="0.2">
      <c r="A475" s="165" t="s">
        <v>1155</v>
      </c>
      <c r="B475" s="248" t="s">
        <v>1156</v>
      </c>
      <c r="C475" s="187" t="s">
        <v>1476</v>
      </c>
      <c r="D475" s="167" t="s">
        <v>1421</v>
      </c>
      <c r="E475" s="168" t="s">
        <v>28</v>
      </c>
      <c r="F475" s="522">
        <v>1</v>
      </c>
      <c r="G475" s="639"/>
      <c r="H475" s="152">
        <f t="shared" ref="H475:H477" si="62">ROUND(G475*F475,2)</f>
        <v>0</v>
      </c>
      <c r="I475" s="169" t="e">
        <f>H475/$G$534</f>
        <v>#DIV/0!</v>
      </c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</row>
    <row r="476" spans="1:23" ht="12.75" customHeight="1" outlineLevel="1" x14ac:dyDescent="0.2">
      <c r="A476" s="165" t="s">
        <v>1157</v>
      </c>
      <c r="B476" s="254" t="s">
        <v>1052</v>
      </c>
      <c r="C476" s="187" t="s">
        <v>1476</v>
      </c>
      <c r="D476" s="167" t="s">
        <v>1053</v>
      </c>
      <c r="E476" s="168" t="s">
        <v>56</v>
      </c>
      <c r="F476" s="522">
        <v>3.45</v>
      </c>
      <c r="G476" s="639"/>
      <c r="H476" s="152">
        <f t="shared" si="62"/>
        <v>0</v>
      </c>
      <c r="I476" s="171" t="e">
        <f>H476/$G$534</f>
        <v>#DIV/0!</v>
      </c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</row>
    <row r="477" spans="1:23" ht="12.75" customHeight="1" outlineLevel="1" thickBot="1" x14ac:dyDescent="0.25">
      <c r="A477" s="165" t="s">
        <v>1158</v>
      </c>
      <c r="B477" s="252" t="s">
        <v>1018</v>
      </c>
      <c r="C477" s="187" t="s">
        <v>1476</v>
      </c>
      <c r="D477" s="167" t="s">
        <v>1019</v>
      </c>
      <c r="E477" s="168" t="s">
        <v>56</v>
      </c>
      <c r="F477" s="522">
        <v>3.45</v>
      </c>
      <c r="G477" s="639"/>
      <c r="H477" s="152">
        <f t="shared" si="62"/>
        <v>0</v>
      </c>
      <c r="I477" s="171" t="e">
        <f>H477/$G$534</f>
        <v>#DIV/0!</v>
      </c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</row>
    <row r="478" spans="1:23" ht="15.75" customHeight="1" thickBot="1" x14ac:dyDescent="0.25">
      <c r="A478" s="553">
        <v>15</v>
      </c>
      <c r="B478" s="554"/>
      <c r="C478" s="182"/>
      <c r="D478" s="144" t="s">
        <v>1159</v>
      </c>
      <c r="E478" s="563">
        <f>E479+E489+E500+E516+E532</f>
        <v>0</v>
      </c>
      <c r="F478" s="564"/>
      <c r="G478" s="564"/>
      <c r="H478" s="554"/>
      <c r="I478" s="145" t="e">
        <f>E478/$G$534</f>
        <v>#DIV/0!</v>
      </c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</row>
    <row r="479" spans="1:23" ht="12.75" customHeight="1" outlineLevel="1" x14ac:dyDescent="0.2">
      <c r="A479" s="555" t="s">
        <v>1160</v>
      </c>
      <c r="B479" s="556"/>
      <c r="C479" s="146"/>
      <c r="D479" s="184" t="s">
        <v>1161</v>
      </c>
      <c r="E479" s="571">
        <f>SUM(H480:H488)</f>
        <v>0</v>
      </c>
      <c r="F479" s="572"/>
      <c r="G479" s="572"/>
      <c r="H479" s="562"/>
      <c r="I479" s="148" t="e">
        <f>E479/$G$534</f>
        <v>#DIV/0!</v>
      </c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</row>
    <row r="480" spans="1:23" ht="12.75" customHeight="1" outlineLevel="1" x14ac:dyDescent="0.2">
      <c r="A480" s="165" t="s">
        <v>1162</v>
      </c>
      <c r="B480" s="252" t="s">
        <v>864</v>
      </c>
      <c r="C480" s="187" t="s">
        <v>1476</v>
      </c>
      <c r="D480" s="151" t="s">
        <v>865</v>
      </c>
      <c r="E480" s="152" t="s">
        <v>56</v>
      </c>
      <c r="F480" s="522">
        <v>13.8</v>
      </c>
      <c r="G480" s="639"/>
      <c r="H480" s="152">
        <f t="shared" ref="H480:H533" si="63">ROUND(G480*F480,2)</f>
        <v>0</v>
      </c>
      <c r="I480" s="171" t="e">
        <f t="shared" ref="I480:I488" si="64">H480/$G$534</f>
        <v>#DIV/0!</v>
      </c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</row>
    <row r="481" spans="1:23" ht="12.75" customHeight="1" outlineLevel="1" x14ac:dyDescent="0.2">
      <c r="A481" s="165" t="s">
        <v>1163</v>
      </c>
      <c r="B481" s="248" t="s">
        <v>1164</v>
      </c>
      <c r="C481" s="187" t="s">
        <v>1476</v>
      </c>
      <c r="D481" s="151" t="s">
        <v>1165</v>
      </c>
      <c r="E481" s="152" t="s">
        <v>75</v>
      </c>
      <c r="F481" s="522">
        <v>626.75</v>
      </c>
      <c r="G481" s="639"/>
      <c r="H481" s="152">
        <f t="shared" si="63"/>
        <v>0</v>
      </c>
      <c r="I481" s="169" t="e">
        <f t="shared" si="64"/>
        <v>#DIV/0!</v>
      </c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</row>
    <row r="482" spans="1:23" ht="12.75" customHeight="1" outlineLevel="1" x14ac:dyDescent="0.2">
      <c r="A482" s="165" t="s">
        <v>1166</v>
      </c>
      <c r="B482" s="252" t="s">
        <v>1167</v>
      </c>
      <c r="C482" s="187" t="s">
        <v>1476</v>
      </c>
      <c r="D482" s="151" t="s">
        <v>1168</v>
      </c>
      <c r="E482" s="152" t="s">
        <v>56</v>
      </c>
      <c r="F482" s="522">
        <v>1.89</v>
      </c>
      <c r="G482" s="639"/>
      <c r="H482" s="152">
        <f t="shared" si="63"/>
        <v>0</v>
      </c>
      <c r="I482" s="171" t="e">
        <f t="shared" si="64"/>
        <v>#DIV/0!</v>
      </c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</row>
    <row r="483" spans="1:23" ht="12.75" customHeight="1" outlineLevel="1" x14ac:dyDescent="0.2">
      <c r="A483" s="165" t="s">
        <v>1169</v>
      </c>
      <c r="B483" s="252" t="s">
        <v>1170</v>
      </c>
      <c r="C483" s="187" t="s">
        <v>1476</v>
      </c>
      <c r="D483" s="151" t="s">
        <v>1171</v>
      </c>
      <c r="E483" s="152" t="s">
        <v>56</v>
      </c>
      <c r="F483" s="522">
        <v>2.35</v>
      </c>
      <c r="G483" s="639"/>
      <c r="H483" s="152">
        <f t="shared" si="63"/>
        <v>0</v>
      </c>
      <c r="I483" s="171" t="e">
        <f t="shared" si="64"/>
        <v>#DIV/0!</v>
      </c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</row>
    <row r="484" spans="1:23" ht="12.75" customHeight="1" outlineLevel="1" x14ac:dyDescent="0.2">
      <c r="A484" s="165" t="s">
        <v>1172</v>
      </c>
      <c r="B484" s="252" t="s">
        <v>1173</v>
      </c>
      <c r="C484" s="187" t="s">
        <v>1476</v>
      </c>
      <c r="D484" s="151" t="s">
        <v>1174</v>
      </c>
      <c r="E484" s="152" t="s">
        <v>28</v>
      </c>
      <c r="F484" s="522">
        <v>5</v>
      </c>
      <c r="G484" s="639"/>
      <c r="H484" s="152">
        <f t="shared" si="63"/>
        <v>0</v>
      </c>
      <c r="I484" s="171" t="e">
        <f t="shared" si="64"/>
        <v>#DIV/0!</v>
      </c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</row>
    <row r="485" spans="1:23" ht="12.75" customHeight="1" outlineLevel="1" x14ac:dyDescent="0.2">
      <c r="A485" s="165" t="s">
        <v>1175</v>
      </c>
      <c r="B485" s="252" t="s">
        <v>1176</v>
      </c>
      <c r="C485" s="187" t="s">
        <v>1476</v>
      </c>
      <c r="D485" s="151" t="s">
        <v>1177</v>
      </c>
      <c r="E485" s="152" t="s">
        <v>28</v>
      </c>
      <c r="F485" s="522">
        <v>4</v>
      </c>
      <c r="G485" s="639"/>
      <c r="H485" s="152">
        <f t="shared" si="63"/>
        <v>0</v>
      </c>
      <c r="I485" s="171" t="e">
        <f t="shared" si="64"/>
        <v>#DIV/0!</v>
      </c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</row>
    <row r="486" spans="1:23" ht="12.75" customHeight="1" outlineLevel="1" x14ac:dyDescent="0.2">
      <c r="A486" s="165" t="s">
        <v>1178</v>
      </c>
      <c r="B486" s="252" t="s">
        <v>1179</v>
      </c>
      <c r="C486" s="187" t="s">
        <v>1476</v>
      </c>
      <c r="D486" s="151" t="s">
        <v>1180</v>
      </c>
      <c r="E486" s="152" t="s">
        <v>28</v>
      </c>
      <c r="F486" s="522">
        <v>3</v>
      </c>
      <c r="G486" s="639"/>
      <c r="H486" s="152">
        <f t="shared" si="63"/>
        <v>0</v>
      </c>
      <c r="I486" s="171" t="e">
        <f t="shared" si="64"/>
        <v>#DIV/0!</v>
      </c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</row>
    <row r="487" spans="1:23" ht="12.75" customHeight="1" outlineLevel="1" x14ac:dyDescent="0.2">
      <c r="A487" s="165" t="s">
        <v>1181</v>
      </c>
      <c r="B487" s="252" t="s">
        <v>1182</v>
      </c>
      <c r="C487" s="187" t="s">
        <v>1476</v>
      </c>
      <c r="D487" s="151" t="s">
        <v>1183</v>
      </c>
      <c r="E487" s="152" t="s">
        <v>28</v>
      </c>
      <c r="F487" s="522">
        <v>2</v>
      </c>
      <c r="G487" s="639"/>
      <c r="H487" s="152">
        <f t="shared" si="63"/>
        <v>0</v>
      </c>
      <c r="I487" s="171" t="e">
        <f t="shared" si="64"/>
        <v>#DIV/0!</v>
      </c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</row>
    <row r="488" spans="1:23" ht="12.75" customHeight="1" outlineLevel="1" x14ac:dyDescent="0.2">
      <c r="A488" s="165" t="s">
        <v>1184</v>
      </c>
      <c r="B488" s="252" t="s">
        <v>1185</v>
      </c>
      <c r="C488" s="187" t="s">
        <v>1476</v>
      </c>
      <c r="D488" s="151" t="s">
        <v>1186</v>
      </c>
      <c r="E488" s="152" t="s">
        <v>56</v>
      </c>
      <c r="F488" s="522">
        <v>17.78</v>
      </c>
      <c r="G488" s="639"/>
      <c r="H488" s="152">
        <f t="shared" si="63"/>
        <v>0</v>
      </c>
      <c r="I488" s="171" t="e">
        <f t="shared" si="64"/>
        <v>#DIV/0!</v>
      </c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</row>
    <row r="489" spans="1:23" ht="12.75" customHeight="1" outlineLevel="1" x14ac:dyDescent="0.2">
      <c r="A489" s="559" t="s">
        <v>1187</v>
      </c>
      <c r="B489" s="558"/>
      <c r="C489" s="154"/>
      <c r="D489" s="195" t="s">
        <v>1388</v>
      </c>
      <c r="E489" s="569">
        <f>SUM(H490:H499)</f>
        <v>0</v>
      </c>
      <c r="F489" s="570"/>
      <c r="G489" s="570"/>
      <c r="H489" s="551"/>
      <c r="I489" s="156" t="e">
        <f>E489/$G$534</f>
        <v>#DIV/0!</v>
      </c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</row>
    <row r="490" spans="1:23" ht="12.75" customHeight="1" outlineLevel="1" x14ac:dyDescent="0.2">
      <c r="A490" s="165" t="s">
        <v>1188</v>
      </c>
      <c r="B490" s="248" t="s">
        <v>568</v>
      </c>
      <c r="C490" s="187" t="s">
        <v>1476</v>
      </c>
      <c r="D490" s="151" t="s">
        <v>94</v>
      </c>
      <c r="E490" s="152" t="s">
        <v>84</v>
      </c>
      <c r="F490" s="522">
        <f>F491*0.15</f>
        <v>397.5</v>
      </c>
      <c r="G490" s="639"/>
      <c r="H490" s="152">
        <f t="shared" si="63"/>
        <v>0</v>
      </c>
      <c r="I490" s="169" t="e">
        <f t="shared" ref="I490:I499" si="65">H490/$G$534</f>
        <v>#DIV/0!</v>
      </c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</row>
    <row r="491" spans="1:23" ht="12.75" customHeight="1" outlineLevel="1" x14ac:dyDescent="0.2">
      <c r="A491" s="165" t="s">
        <v>1189</v>
      </c>
      <c r="B491" s="278" t="s">
        <v>1190</v>
      </c>
      <c r="C491" s="187" t="s">
        <v>1476</v>
      </c>
      <c r="D491" s="151" t="s">
        <v>97</v>
      </c>
      <c r="E491" s="152" t="s">
        <v>56</v>
      </c>
      <c r="F491" s="522">
        <v>2650</v>
      </c>
      <c r="G491" s="639"/>
      <c r="H491" s="152">
        <f t="shared" si="63"/>
        <v>0</v>
      </c>
      <c r="I491" s="169" t="e">
        <f t="shared" si="65"/>
        <v>#DIV/0!</v>
      </c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</row>
    <row r="492" spans="1:23" ht="12.75" customHeight="1" outlineLevel="1" x14ac:dyDescent="0.2">
      <c r="A492" s="165" t="s">
        <v>1191</v>
      </c>
      <c r="B492" s="252" t="s">
        <v>845</v>
      </c>
      <c r="C492" s="187" t="s">
        <v>1476</v>
      </c>
      <c r="D492" s="151" t="s">
        <v>131</v>
      </c>
      <c r="E492" s="152" t="s">
        <v>56</v>
      </c>
      <c r="F492" s="522">
        <v>2650</v>
      </c>
      <c r="G492" s="639"/>
      <c r="H492" s="152">
        <f t="shared" si="63"/>
        <v>0</v>
      </c>
      <c r="I492" s="171" t="e">
        <f t="shared" si="65"/>
        <v>#DIV/0!</v>
      </c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</row>
    <row r="493" spans="1:23" ht="12.75" customHeight="1" outlineLevel="1" x14ac:dyDescent="0.2">
      <c r="A493" s="165" t="s">
        <v>1192</v>
      </c>
      <c r="B493" s="252" t="s">
        <v>1193</v>
      </c>
      <c r="C493" s="187" t="s">
        <v>1476</v>
      </c>
      <c r="D493" s="151" t="s">
        <v>843</v>
      </c>
      <c r="E493" s="152" t="s">
        <v>56</v>
      </c>
      <c r="F493" s="522">
        <v>2650</v>
      </c>
      <c r="G493" s="639"/>
      <c r="H493" s="152">
        <f t="shared" si="63"/>
        <v>0</v>
      </c>
      <c r="I493" s="171" t="e">
        <f t="shared" si="65"/>
        <v>#DIV/0!</v>
      </c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</row>
    <row r="494" spans="1:23" ht="12.75" customHeight="1" outlineLevel="1" x14ac:dyDescent="0.2">
      <c r="A494" s="165" t="s">
        <v>1194</v>
      </c>
      <c r="B494" s="252" t="s">
        <v>172</v>
      </c>
      <c r="C494" s="187" t="s">
        <v>1476</v>
      </c>
      <c r="D494" s="151" t="s">
        <v>173</v>
      </c>
      <c r="E494" s="152" t="s">
        <v>56</v>
      </c>
      <c r="F494" s="522">
        <v>2650</v>
      </c>
      <c r="G494" s="639"/>
      <c r="H494" s="152">
        <f t="shared" si="63"/>
        <v>0</v>
      </c>
      <c r="I494" s="171" t="e">
        <f t="shared" si="65"/>
        <v>#DIV/0!</v>
      </c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</row>
    <row r="495" spans="1:23" ht="12.75" customHeight="1" outlineLevel="1" x14ac:dyDescent="0.2">
      <c r="A495" s="165" t="s">
        <v>1195</v>
      </c>
      <c r="B495" s="252" t="s">
        <v>1196</v>
      </c>
      <c r="C495" s="187" t="s">
        <v>1476</v>
      </c>
      <c r="D495" s="151" t="s">
        <v>1197</v>
      </c>
      <c r="E495" s="152" t="s">
        <v>56</v>
      </c>
      <c r="F495" s="522">
        <v>2650</v>
      </c>
      <c r="G495" s="639"/>
      <c r="H495" s="152">
        <f t="shared" si="63"/>
        <v>0</v>
      </c>
      <c r="I495" s="171" t="e">
        <f t="shared" si="65"/>
        <v>#DIV/0!</v>
      </c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</row>
    <row r="496" spans="1:23" ht="13.5" customHeight="1" outlineLevel="1" x14ac:dyDescent="0.2">
      <c r="A496" s="165" t="s">
        <v>1495</v>
      </c>
      <c r="B496" s="252" t="s">
        <v>1199</v>
      </c>
      <c r="C496" s="187" t="s">
        <v>1476</v>
      </c>
      <c r="D496" s="151" t="s">
        <v>1200</v>
      </c>
      <c r="E496" s="152" t="s">
        <v>56</v>
      </c>
      <c r="F496" s="522">
        <f>F495</f>
        <v>2650</v>
      </c>
      <c r="G496" s="639"/>
      <c r="H496" s="152">
        <f t="shared" si="63"/>
        <v>0</v>
      </c>
      <c r="I496" s="171" t="e">
        <f t="shared" si="65"/>
        <v>#DIV/0!</v>
      </c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</row>
    <row r="497" spans="1:23" ht="13.5" customHeight="1" outlineLevel="1" x14ac:dyDescent="0.2">
      <c r="A497" s="165" t="s">
        <v>1198</v>
      </c>
      <c r="B497" s="252" t="s">
        <v>1202</v>
      </c>
      <c r="C497" s="150" t="s">
        <v>1475</v>
      </c>
      <c r="D497" s="151" t="s">
        <v>1203</v>
      </c>
      <c r="E497" s="152" t="s">
        <v>28</v>
      </c>
      <c r="F497" s="522">
        <v>1</v>
      </c>
      <c r="G497" s="639"/>
      <c r="H497" s="152">
        <f t="shared" si="63"/>
        <v>0</v>
      </c>
      <c r="I497" s="171" t="e">
        <f t="shared" si="65"/>
        <v>#DIV/0!</v>
      </c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</row>
    <row r="498" spans="1:23" ht="13.5" customHeight="1" outlineLevel="1" x14ac:dyDescent="0.2">
      <c r="A498" s="165" t="s">
        <v>1201</v>
      </c>
      <c r="B498" s="252" t="s">
        <v>1205</v>
      </c>
      <c r="C498" s="150" t="s">
        <v>1475</v>
      </c>
      <c r="D498" s="151" t="s">
        <v>1206</v>
      </c>
      <c r="E498" s="152" t="s">
        <v>28</v>
      </c>
      <c r="F498" s="522">
        <v>10</v>
      </c>
      <c r="G498" s="639"/>
      <c r="H498" s="152">
        <f t="shared" si="63"/>
        <v>0</v>
      </c>
      <c r="I498" s="171" t="e">
        <f t="shared" si="65"/>
        <v>#DIV/0!</v>
      </c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</row>
    <row r="499" spans="1:23" ht="12.75" customHeight="1" outlineLevel="1" x14ac:dyDescent="0.2">
      <c r="A499" s="165" t="s">
        <v>1204</v>
      </c>
      <c r="B499" s="252" t="s">
        <v>1207</v>
      </c>
      <c r="C499" s="198" t="s">
        <v>1476</v>
      </c>
      <c r="D499" s="151" t="s">
        <v>1208</v>
      </c>
      <c r="E499" s="152" t="s">
        <v>75</v>
      </c>
      <c r="F499" s="522">
        <v>263</v>
      </c>
      <c r="G499" s="639"/>
      <c r="H499" s="152">
        <f t="shared" si="63"/>
        <v>0</v>
      </c>
      <c r="I499" s="171" t="e">
        <f t="shared" si="65"/>
        <v>#DIV/0!</v>
      </c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</row>
    <row r="500" spans="1:23" ht="12.75" customHeight="1" outlineLevel="1" x14ac:dyDescent="0.2">
      <c r="A500" s="559" t="s">
        <v>1209</v>
      </c>
      <c r="B500" s="558"/>
      <c r="C500" s="194"/>
      <c r="D500" s="195" t="s">
        <v>1210</v>
      </c>
      <c r="E500" s="569">
        <f>SUM(H501:H515)</f>
        <v>0</v>
      </c>
      <c r="F500" s="570"/>
      <c r="G500" s="570"/>
      <c r="H500" s="551"/>
      <c r="I500" s="156" t="e">
        <f>E500/$G$534</f>
        <v>#DIV/0!</v>
      </c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</row>
    <row r="501" spans="1:23" ht="13.5" customHeight="1" outlineLevel="1" x14ac:dyDescent="0.2">
      <c r="A501" s="165" t="s">
        <v>1211</v>
      </c>
      <c r="B501" s="248" t="s">
        <v>1212</v>
      </c>
      <c r="C501" s="198" t="s">
        <v>1476</v>
      </c>
      <c r="D501" s="264" t="s">
        <v>1213</v>
      </c>
      <c r="E501" s="152" t="s">
        <v>56</v>
      </c>
      <c r="F501" s="522">
        <f>1031.5+4500</f>
        <v>5531.5</v>
      </c>
      <c r="G501" s="639"/>
      <c r="H501" s="152">
        <f t="shared" si="63"/>
        <v>0</v>
      </c>
      <c r="I501" s="169" t="e">
        <f t="shared" ref="I501:I515" si="66">H501/$G$534</f>
        <v>#DIV/0!</v>
      </c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</row>
    <row r="502" spans="1:23" ht="12.75" customHeight="1" outlineLevel="1" x14ac:dyDescent="0.2">
      <c r="A502" s="165" t="s">
        <v>1214</v>
      </c>
      <c r="B502" s="252" t="s">
        <v>1215</v>
      </c>
      <c r="C502" s="198" t="s">
        <v>1476</v>
      </c>
      <c r="D502" s="151" t="s">
        <v>1216</v>
      </c>
      <c r="E502" s="152" t="s">
        <v>28</v>
      </c>
      <c r="F502" s="522">
        <v>30</v>
      </c>
      <c r="G502" s="639"/>
      <c r="H502" s="152">
        <f t="shared" si="63"/>
        <v>0</v>
      </c>
      <c r="I502" s="171" t="e">
        <f t="shared" si="66"/>
        <v>#DIV/0!</v>
      </c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</row>
    <row r="503" spans="1:23" ht="12.75" customHeight="1" outlineLevel="1" x14ac:dyDescent="0.2">
      <c r="A503" s="165" t="s">
        <v>1217</v>
      </c>
      <c r="B503" s="207" t="s">
        <v>1218</v>
      </c>
      <c r="C503" s="198" t="s">
        <v>1476</v>
      </c>
      <c r="D503" s="151" t="s">
        <v>1219</v>
      </c>
      <c r="E503" s="152" t="s">
        <v>28</v>
      </c>
      <c r="F503" s="522">
        <v>15</v>
      </c>
      <c r="G503" s="639"/>
      <c r="H503" s="152">
        <f t="shared" si="63"/>
        <v>0</v>
      </c>
      <c r="I503" s="171" t="e">
        <f t="shared" si="66"/>
        <v>#DIV/0!</v>
      </c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</row>
    <row r="504" spans="1:23" ht="12.75" customHeight="1" outlineLevel="1" x14ac:dyDescent="0.2">
      <c r="A504" s="165" t="s">
        <v>1220</v>
      </c>
      <c r="B504" s="207" t="s">
        <v>1221</v>
      </c>
      <c r="C504" s="198" t="s">
        <v>1476</v>
      </c>
      <c r="D504" s="151" t="s">
        <v>1222</v>
      </c>
      <c r="E504" s="152" t="s">
        <v>56</v>
      </c>
      <c r="F504" s="522">
        <v>13</v>
      </c>
      <c r="G504" s="639"/>
      <c r="H504" s="152">
        <f t="shared" si="63"/>
        <v>0</v>
      </c>
      <c r="I504" s="171" t="e">
        <f t="shared" si="66"/>
        <v>#DIV/0!</v>
      </c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</row>
    <row r="505" spans="1:23" ht="12.75" customHeight="1" outlineLevel="1" x14ac:dyDescent="0.2">
      <c r="A505" s="165" t="s">
        <v>1223</v>
      </c>
      <c r="B505" s="207" t="s">
        <v>1224</v>
      </c>
      <c r="C505" s="198" t="s">
        <v>1476</v>
      </c>
      <c r="D505" s="151" t="s">
        <v>1225</v>
      </c>
      <c r="E505" s="152" t="s">
        <v>28</v>
      </c>
      <c r="F505" s="522">
        <v>200</v>
      </c>
      <c r="G505" s="639"/>
      <c r="H505" s="152">
        <f t="shared" si="63"/>
        <v>0</v>
      </c>
      <c r="I505" s="171" t="e">
        <f t="shared" si="66"/>
        <v>#DIV/0!</v>
      </c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</row>
    <row r="506" spans="1:23" ht="12.75" customHeight="1" outlineLevel="1" x14ac:dyDescent="0.2">
      <c r="A506" s="165" t="s">
        <v>1226</v>
      </c>
      <c r="B506" s="254" t="s">
        <v>1227</v>
      </c>
      <c r="C506" s="150" t="s">
        <v>1475</v>
      </c>
      <c r="D506" s="151" t="s">
        <v>1228</v>
      </c>
      <c r="E506" s="152" t="s">
        <v>75</v>
      </c>
      <c r="F506" s="522">
        <v>140</v>
      </c>
      <c r="G506" s="639"/>
      <c r="H506" s="152">
        <f t="shared" si="63"/>
        <v>0</v>
      </c>
      <c r="I506" s="181" t="e">
        <f t="shared" si="66"/>
        <v>#DIV/0!</v>
      </c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</row>
    <row r="507" spans="1:23" ht="12.75" customHeight="1" outlineLevel="1" x14ac:dyDescent="0.2">
      <c r="A507" s="165" t="s">
        <v>1229</v>
      </c>
      <c r="B507" s="207" t="s">
        <v>1230</v>
      </c>
      <c r="C507" s="198" t="s">
        <v>1476</v>
      </c>
      <c r="D507" s="151" t="s">
        <v>1231</v>
      </c>
      <c r="E507" s="152" t="s">
        <v>28</v>
      </c>
      <c r="F507" s="522">
        <v>35</v>
      </c>
      <c r="G507" s="639"/>
      <c r="H507" s="152">
        <f t="shared" si="63"/>
        <v>0</v>
      </c>
      <c r="I507" s="171" t="e">
        <f t="shared" si="66"/>
        <v>#DIV/0!</v>
      </c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</row>
    <row r="508" spans="1:23" ht="12.75" customHeight="1" outlineLevel="1" x14ac:dyDescent="0.2">
      <c r="A508" s="165" t="s">
        <v>1232</v>
      </c>
      <c r="B508" s="207" t="s">
        <v>1233</v>
      </c>
      <c r="C508" s="198" t="s">
        <v>1476</v>
      </c>
      <c r="D508" s="151" t="s">
        <v>1234</v>
      </c>
      <c r="E508" s="152" t="s">
        <v>56</v>
      </c>
      <c r="F508" s="522">
        <v>51.3</v>
      </c>
      <c r="G508" s="639"/>
      <c r="H508" s="152">
        <f t="shared" si="63"/>
        <v>0</v>
      </c>
      <c r="I508" s="171" t="e">
        <f t="shared" si="66"/>
        <v>#DIV/0!</v>
      </c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</row>
    <row r="509" spans="1:23" ht="12.75" customHeight="1" outlineLevel="1" x14ac:dyDescent="0.2">
      <c r="A509" s="165" t="s">
        <v>1235</v>
      </c>
      <c r="B509" s="254" t="s">
        <v>1236</v>
      </c>
      <c r="C509" s="198" t="s">
        <v>1476</v>
      </c>
      <c r="D509" s="151" t="s">
        <v>1237</v>
      </c>
      <c r="E509" s="152" t="s">
        <v>56</v>
      </c>
      <c r="F509" s="522">
        <v>4</v>
      </c>
      <c r="G509" s="639"/>
      <c r="H509" s="152">
        <f t="shared" si="63"/>
        <v>0</v>
      </c>
      <c r="I509" s="181" t="e">
        <f t="shared" si="66"/>
        <v>#DIV/0!</v>
      </c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</row>
    <row r="510" spans="1:23" ht="12.75" customHeight="1" outlineLevel="1" x14ac:dyDescent="0.2">
      <c r="A510" s="165" t="s">
        <v>1238</v>
      </c>
      <c r="B510" s="207" t="s">
        <v>1239</v>
      </c>
      <c r="C510" s="187" t="s">
        <v>1476</v>
      </c>
      <c r="D510" s="151" t="s">
        <v>1240</v>
      </c>
      <c r="E510" s="152" t="s">
        <v>28</v>
      </c>
      <c r="F510" s="522">
        <v>27</v>
      </c>
      <c r="G510" s="639"/>
      <c r="H510" s="152">
        <f t="shared" si="63"/>
        <v>0</v>
      </c>
      <c r="I510" s="171" t="e">
        <f t="shared" si="66"/>
        <v>#DIV/0!</v>
      </c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</row>
    <row r="511" spans="1:23" ht="12.75" customHeight="1" outlineLevel="1" x14ac:dyDescent="0.2">
      <c r="A511" s="165" t="s">
        <v>1241</v>
      </c>
      <c r="B511" s="279" t="s">
        <v>1347</v>
      </c>
      <c r="C511" s="187" t="s">
        <v>1476</v>
      </c>
      <c r="D511" s="151" t="s">
        <v>1242</v>
      </c>
      <c r="E511" s="152" t="s">
        <v>28</v>
      </c>
      <c r="F511" s="522">
        <v>2</v>
      </c>
      <c r="G511" s="639"/>
      <c r="H511" s="152">
        <f t="shared" si="63"/>
        <v>0</v>
      </c>
      <c r="I511" s="171" t="e">
        <f t="shared" si="66"/>
        <v>#DIV/0!</v>
      </c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</row>
    <row r="512" spans="1:23" ht="12.75" customHeight="1" outlineLevel="1" x14ac:dyDescent="0.2">
      <c r="A512" s="165" t="s">
        <v>1243</v>
      </c>
      <c r="B512" s="254" t="s">
        <v>1244</v>
      </c>
      <c r="C512" s="187" t="s">
        <v>1476</v>
      </c>
      <c r="D512" s="151" t="s">
        <v>1245</v>
      </c>
      <c r="E512" s="152" t="s">
        <v>28</v>
      </c>
      <c r="F512" s="522">
        <v>10</v>
      </c>
      <c r="G512" s="639"/>
      <c r="H512" s="152">
        <f t="shared" si="63"/>
        <v>0</v>
      </c>
      <c r="I512" s="181" t="e">
        <f t="shared" si="66"/>
        <v>#DIV/0!</v>
      </c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</row>
    <row r="513" spans="1:23" ht="12.75" customHeight="1" outlineLevel="1" x14ac:dyDescent="0.2">
      <c r="A513" s="165" t="s">
        <v>1246</v>
      </c>
      <c r="B513" s="207" t="s">
        <v>1247</v>
      </c>
      <c r="C513" s="187" t="s">
        <v>1476</v>
      </c>
      <c r="D513" s="151" t="s">
        <v>1248</v>
      </c>
      <c r="E513" s="152" t="s">
        <v>28</v>
      </c>
      <c r="F513" s="522">
        <v>8</v>
      </c>
      <c r="G513" s="639"/>
      <c r="H513" s="152">
        <f t="shared" si="63"/>
        <v>0</v>
      </c>
      <c r="I513" s="171" t="e">
        <f t="shared" si="66"/>
        <v>#DIV/0!</v>
      </c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</row>
    <row r="514" spans="1:23" ht="12.75" customHeight="1" outlineLevel="1" x14ac:dyDescent="0.2">
      <c r="A514" s="165" t="s">
        <v>1249</v>
      </c>
      <c r="B514" s="207" t="s">
        <v>1250</v>
      </c>
      <c r="C514" s="187" t="s">
        <v>1476</v>
      </c>
      <c r="D514" s="151" t="s">
        <v>1251</v>
      </c>
      <c r="E514" s="152" t="s">
        <v>28</v>
      </c>
      <c r="F514" s="522">
        <v>3</v>
      </c>
      <c r="G514" s="639"/>
      <c r="H514" s="152">
        <f t="shared" si="63"/>
        <v>0</v>
      </c>
      <c r="I514" s="171" t="e">
        <f t="shared" si="66"/>
        <v>#DIV/0!</v>
      </c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</row>
    <row r="515" spans="1:23" ht="12.75" customHeight="1" outlineLevel="1" x14ac:dyDescent="0.2">
      <c r="A515" s="165" t="s">
        <v>1252</v>
      </c>
      <c r="B515" s="254" t="s">
        <v>1253</v>
      </c>
      <c r="C515" s="187" t="s">
        <v>1476</v>
      </c>
      <c r="D515" s="151" t="s">
        <v>1254</v>
      </c>
      <c r="E515" s="152" t="s">
        <v>28</v>
      </c>
      <c r="F515" s="522">
        <v>2</v>
      </c>
      <c r="G515" s="639"/>
      <c r="H515" s="152">
        <f t="shared" si="63"/>
        <v>0</v>
      </c>
      <c r="I515" s="181" t="e">
        <f t="shared" si="66"/>
        <v>#DIV/0!</v>
      </c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</row>
    <row r="516" spans="1:23" ht="12.75" customHeight="1" outlineLevel="1" x14ac:dyDescent="0.2">
      <c r="A516" s="559" t="s">
        <v>1255</v>
      </c>
      <c r="B516" s="558"/>
      <c r="C516" s="154"/>
      <c r="D516" s="195" t="s">
        <v>1256</v>
      </c>
      <c r="E516" s="569">
        <f>SUM(H517:H531)</f>
        <v>0</v>
      </c>
      <c r="F516" s="570"/>
      <c r="G516" s="570"/>
      <c r="H516" s="551"/>
      <c r="I516" s="156" t="e">
        <f>E516/$G$534</f>
        <v>#DIV/0!</v>
      </c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</row>
    <row r="517" spans="1:23" ht="12.75" customHeight="1" outlineLevel="1" x14ac:dyDescent="0.2">
      <c r="A517" s="165" t="s">
        <v>1257</v>
      </c>
      <c r="B517" s="248" t="s">
        <v>1258</v>
      </c>
      <c r="C517" s="187" t="s">
        <v>1476</v>
      </c>
      <c r="D517" s="151" t="s">
        <v>1259</v>
      </c>
      <c r="E517" s="152" t="s">
        <v>597</v>
      </c>
      <c r="F517" s="522">
        <v>1</v>
      </c>
      <c r="G517" s="639"/>
      <c r="H517" s="152">
        <f t="shared" si="63"/>
        <v>0</v>
      </c>
      <c r="I517" s="169" t="e">
        <f t="shared" ref="I517:I531" si="67">H517/$G$534</f>
        <v>#DIV/0!</v>
      </c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</row>
    <row r="518" spans="1:23" ht="12.75" customHeight="1" outlineLevel="1" x14ac:dyDescent="0.2">
      <c r="A518" s="165" t="s">
        <v>1260</v>
      </c>
      <c r="B518" s="252" t="s">
        <v>1261</v>
      </c>
      <c r="C518" s="187" t="s">
        <v>1476</v>
      </c>
      <c r="D518" s="151" t="s">
        <v>1262</v>
      </c>
      <c r="E518" s="152" t="s">
        <v>28</v>
      </c>
      <c r="F518" s="522">
        <v>2</v>
      </c>
      <c r="G518" s="639"/>
      <c r="H518" s="152">
        <f t="shared" si="63"/>
        <v>0</v>
      </c>
      <c r="I518" s="171" t="e">
        <f t="shared" si="67"/>
        <v>#DIV/0!</v>
      </c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</row>
    <row r="519" spans="1:23" ht="12.75" customHeight="1" outlineLevel="1" x14ac:dyDescent="0.2">
      <c r="A519" s="165" t="s">
        <v>1263</v>
      </c>
      <c r="B519" s="252" t="s">
        <v>1264</v>
      </c>
      <c r="C519" s="187" t="s">
        <v>1476</v>
      </c>
      <c r="D519" s="151" t="s">
        <v>1265</v>
      </c>
      <c r="E519" s="152" t="s">
        <v>75</v>
      </c>
      <c r="F519" s="522">
        <v>3.47</v>
      </c>
      <c r="G519" s="639"/>
      <c r="H519" s="152">
        <f t="shared" si="63"/>
        <v>0</v>
      </c>
      <c r="I519" s="171" t="e">
        <f t="shared" si="67"/>
        <v>#DIV/0!</v>
      </c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</row>
    <row r="520" spans="1:23" ht="12.75" customHeight="1" outlineLevel="1" x14ac:dyDescent="0.2">
      <c r="A520" s="165" t="s">
        <v>1266</v>
      </c>
      <c r="B520" s="252" t="s">
        <v>1267</v>
      </c>
      <c r="C520" s="187" t="s">
        <v>1476</v>
      </c>
      <c r="D520" s="151" t="s">
        <v>1268</v>
      </c>
      <c r="E520" s="152" t="s">
        <v>28</v>
      </c>
      <c r="F520" s="522">
        <v>4</v>
      </c>
      <c r="G520" s="639"/>
      <c r="H520" s="152">
        <f t="shared" si="63"/>
        <v>0</v>
      </c>
      <c r="I520" s="171" t="e">
        <f t="shared" si="67"/>
        <v>#DIV/0!</v>
      </c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</row>
    <row r="521" spans="1:23" ht="12.75" customHeight="1" outlineLevel="1" x14ac:dyDescent="0.2">
      <c r="A521" s="165" t="s">
        <v>1269</v>
      </c>
      <c r="B521" s="252" t="s">
        <v>1270</v>
      </c>
      <c r="C521" s="187" t="s">
        <v>1476</v>
      </c>
      <c r="D521" s="151" t="s">
        <v>1271</v>
      </c>
      <c r="E521" s="152" t="s">
        <v>56</v>
      </c>
      <c r="F521" s="522">
        <v>714</v>
      </c>
      <c r="G521" s="639"/>
      <c r="H521" s="152">
        <f t="shared" si="63"/>
        <v>0</v>
      </c>
      <c r="I521" s="171" t="e">
        <f t="shared" si="67"/>
        <v>#DIV/0!</v>
      </c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</row>
    <row r="522" spans="1:23" ht="12.75" customHeight="1" outlineLevel="1" x14ac:dyDescent="0.2">
      <c r="A522" s="165" t="s">
        <v>1272</v>
      </c>
      <c r="B522" s="252" t="s">
        <v>1273</v>
      </c>
      <c r="C522" s="187" t="s">
        <v>1476</v>
      </c>
      <c r="D522" s="151" t="s">
        <v>1274</v>
      </c>
      <c r="E522" s="152" t="s">
        <v>28</v>
      </c>
      <c r="F522" s="522">
        <v>2</v>
      </c>
      <c r="G522" s="639"/>
      <c r="H522" s="152">
        <f t="shared" si="63"/>
        <v>0</v>
      </c>
      <c r="I522" s="171" t="e">
        <f t="shared" si="67"/>
        <v>#DIV/0!</v>
      </c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</row>
    <row r="523" spans="1:23" ht="12.75" customHeight="1" outlineLevel="1" x14ac:dyDescent="0.2">
      <c r="A523" s="165" t="s">
        <v>1275</v>
      </c>
      <c r="B523" s="252" t="s">
        <v>1276</v>
      </c>
      <c r="C523" s="187" t="s">
        <v>1476</v>
      </c>
      <c r="D523" s="151" t="s">
        <v>1277</v>
      </c>
      <c r="E523" s="152" t="s">
        <v>921</v>
      </c>
      <c r="F523" s="522">
        <v>1</v>
      </c>
      <c r="G523" s="639"/>
      <c r="H523" s="152">
        <f t="shared" si="63"/>
        <v>0</v>
      </c>
      <c r="I523" s="171" t="e">
        <f t="shared" si="67"/>
        <v>#DIV/0!</v>
      </c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</row>
    <row r="524" spans="1:23" ht="12.75" customHeight="1" outlineLevel="1" x14ac:dyDescent="0.2">
      <c r="A524" s="165" t="s">
        <v>1278</v>
      </c>
      <c r="B524" s="254" t="s">
        <v>1279</v>
      </c>
      <c r="C524" s="187" t="s">
        <v>1476</v>
      </c>
      <c r="D524" s="151" t="s">
        <v>1280</v>
      </c>
      <c r="E524" s="152" t="s">
        <v>28</v>
      </c>
      <c r="F524" s="522">
        <v>2</v>
      </c>
      <c r="G524" s="639"/>
      <c r="H524" s="152">
        <f t="shared" si="63"/>
        <v>0</v>
      </c>
      <c r="I524" s="181" t="e">
        <f t="shared" si="67"/>
        <v>#DIV/0!</v>
      </c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</row>
    <row r="525" spans="1:23" ht="27.75" customHeight="1" outlineLevel="1" x14ac:dyDescent="0.2">
      <c r="A525" s="165" t="s">
        <v>1281</v>
      </c>
      <c r="B525" s="254">
        <v>102494</v>
      </c>
      <c r="C525" s="248" t="s">
        <v>1474</v>
      </c>
      <c r="D525" s="151" t="s">
        <v>1361</v>
      </c>
      <c r="E525" s="152" t="s">
        <v>1385</v>
      </c>
      <c r="F525" s="522">
        <v>707.27</v>
      </c>
      <c r="G525" s="639"/>
      <c r="H525" s="152">
        <f t="shared" si="63"/>
        <v>0</v>
      </c>
      <c r="I525" s="181" t="e">
        <f t="shared" si="67"/>
        <v>#DIV/0!</v>
      </c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</row>
    <row r="526" spans="1:23" ht="12.75" customHeight="1" outlineLevel="1" x14ac:dyDescent="0.2">
      <c r="A526" s="165" t="s">
        <v>1387</v>
      </c>
      <c r="B526" s="254" t="s">
        <v>1350</v>
      </c>
      <c r="C526" s="248" t="s">
        <v>1475</v>
      </c>
      <c r="D526" s="151" t="s">
        <v>1351</v>
      </c>
      <c r="E526" s="152" t="s">
        <v>1344</v>
      </c>
      <c r="F526" s="522">
        <v>1</v>
      </c>
      <c r="G526" s="639"/>
      <c r="H526" s="152">
        <f t="shared" si="63"/>
        <v>0</v>
      </c>
      <c r="I526" s="181" t="e">
        <f t="shared" si="67"/>
        <v>#DIV/0!</v>
      </c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</row>
    <row r="527" spans="1:23" ht="12.75" customHeight="1" outlineLevel="1" x14ac:dyDescent="0.2">
      <c r="A527" s="165" t="s">
        <v>1401</v>
      </c>
      <c r="B527" s="254" t="s">
        <v>1352</v>
      </c>
      <c r="C527" s="248" t="s">
        <v>1475</v>
      </c>
      <c r="D527" s="151" t="s">
        <v>1353</v>
      </c>
      <c r="E527" s="152" t="s">
        <v>1344</v>
      </c>
      <c r="F527" s="522">
        <v>1</v>
      </c>
      <c r="G527" s="639"/>
      <c r="H527" s="152">
        <f t="shared" si="63"/>
        <v>0</v>
      </c>
      <c r="I527" s="181" t="e">
        <f t="shared" si="67"/>
        <v>#DIV/0!</v>
      </c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</row>
    <row r="528" spans="1:23" ht="12.75" customHeight="1" outlineLevel="1" x14ac:dyDescent="0.2">
      <c r="A528" s="165" t="s">
        <v>1402</v>
      </c>
      <c r="B528" s="254" t="s">
        <v>1354</v>
      </c>
      <c r="C528" s="248" t="s">
        <v>1475</v>
      </c>
      <c r="D528" s="151" t="s">
        <v>1355</v>
      </c>
      <c r="E528" s="152" t="s">
        <v>1344</v>
      </c>
      <c r="F528" s="522">
        <v>1</v>
      </c>
      <c r="G528" s="639"/>
      <c r="H528" s="152">
        <f t="shared" si="63"/>
        <v>0</v>
      </c>
      <c r="I528" s="181" t="e">
        <f t="shared" si="67"/>
        <v>#DIV/0!</v>
      </c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</row>
    <row r="529" spans="1:23" ht="12.75" customHeight="1" outlineLevel="1" x14ac:dyDescent="0.2">
      <c r="A529" s="165" t="s">
        <v>1403</v>
      </c>
      <c r="B529" s="254" t="s">
        <v>1356</v>
      </c>
      <c r="C529" s="248" t="s">
        <v>1475</v>
      </c>
      <c r="D529" s="151" t="s">
        <v>1357</v>
      </c>
      <c r="E529" s="152" t="s">
        <v>1344</v>
      </c>
      <c r="F529" s="522">
        <v>1</v>
      </c>
      <c r="G529" s="639"/>
      <c r="H529" s="152">
        <f t="shared" si="63"/>
        <v>0</v>
      </c>
      <c r="I529" s="181" t="e">
        <f t="shared" si="67"/>
        <v>#DIV/0!</v>
      </c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</row>
    <row r="530" spans="1:23" ht="12.75" customHeight="1" outlineLevel="1" x14ac:dyDescent="0.2">
      <c r="A530" s="165" t="s">
        <v>1404</v>
      </c>
      <c r="B530" s="254">
        <v>170170</v>
      </c>
      <c r="C530" s="248" t="s">
        <v>1478</v>
      </c>
      <c r="D530" s="151" t="s">
        <v>1406</v>
      </c>
      <c r="E530" s="152" t="s">
        <v>75</v>
      </c>
      <c r="F530" s="522">
        <v>152</v>
      </c>
      <c r="G530" s="639"/>
      <c r="H530" s="152">
        <f t="shared" si="63"/>
        <v>0</v>
      </c>
      <c r="I530" s="181" t="e">
        <f t="shared" si="67"/>
        <v>#DIV/0!</v>
      </c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</row>
    <row r="531" spans="1:23" ht="12.75" customHeight="1" outlineLevel="1" x14ac:dyDescent="0.2">
      <c r="A531" s="165" t="s">
        <v>1405</v>
      </c>
      <c r="B531" s="254" t="s">
        <v>1282</v>
      </c>
      <c r="C531" s="159" t="s">
        <v>1475</v>
      </c>
      <c r="D531" s="151" t="s">
        <v>1283</v>
      </c>
      <c r="E531" s="176" t="s">
        <v>75</v>
      </c>
      <c r="F531" s="522">
        <v>66</v>
      </c>
      <c r="G531" s="639"/>
      <c r="H531" s="152">
        <f t="shared" si="63"/>
        <v>0</v>
      </c>
      <c r="I531" s="171" t="e">
        <f t="shared" si="67"/>
        <v>#DIV/0!</v>
      </c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</row>
    <row r="532" spans="1:23" ht="12.75" customHeight="1" outlineLevel="1" x14ac:dyDescent="0.2">
      <c r="A532" s="559" t="s">
        <v>1284</v>
      </c>
      <c r="B532" s="558"/>
      <c r="C532" s="154"/>
      <c r="D532" s="195" t="s">
        <v>1285</v>
      </c>
      <c r="E532" s="569">
        <f>SUM(H533)</f>
        <v>0</v>
      </c>
      <c r="F532" s="570"/>
      <c r="G532" s="570"/>
      <c r="H532" s="551"/>
      <c r="I532" s="156" t="e">
        <f>E532/$G$534</f>
        <v>#DIV/0!</v>
      </c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</row>
    <row r="533" spans="1:23" ht="12.75" customHeight="1" outlineLevel="1" thickBot="1" x14ac:dyDescent="0.25">
      <c r="A533" s="257" t="s">
        <v>1286</v>
      </c>
      <c r="B533" s="258" t="s">
        <v>1287</v>
      </c>
      <c r="C533" s="187" t="s">
        <v>1476</v>
      </c>
      <c r="D533" s="162" t="s">
        <v>1288</v>
      </c>
      <c r="E533" s="231" t="s">
        <v>56</v>
      </c>
      <c r="F533" s="522">
        <v>6538.53</v>
      </c>
      <c r="G533" s="639"/>
      <c r="H533" s="152">
        <f t="shared" si="63"/>
        <v>0</v>
      </c>
      <c r="I533" s="259" t="e">
        <f>H533/$G$534</f>
        <v>#DIV/0!</v>
      </c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</row>
    <row r="534" spans="1:23" s="107" customFormat="1" ht="30.75" customHeight="1" thickBot="1" x14ac:dyDescent="0.3">
      <c r="A534" s="280" t="s">
        <v>1502</v>
      </c>
      <c r="B534" s="280"/>
      <c r="C534" s="280"/>
      <c r="D534" s="281"/>
      <c r="E534" s="282"/>
      <c r="F534" s="283"/>
      <c r="G534" s="583">
        <f>E478+E473+E448+E414+E396+E392+E270+E180+E161+E130+E112+E97+E59+E47+E13</f>
        <v>0</v>
      </c>
      <c r="H534" s="584"/>
      <c r="I534" s="284" t="e">
        <f>SUM(H13:H533)/G534</f>
        <v>#DIV/0!</v>
      </c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</row>
    <row r="535" spans="1:23" s="107" customFormat="1" ht="30.75" customHeight="1" thickBot="1" x14ac:dyDescent="0.3">
      <c r="A535" s="280" t="s">
        <v>1496</v>
      </c>
      <c r="B535" s="280"/>
      <c r="C535" s="280"/>
      <c r="D535" s="281"/>
      <c r="E535" s="282" t="s">
        <v>1497</v>
      </c>
      <c r="F535" s="641" t="s">
        <v>1503</v>
      </c>
      <c r="G535" s="583" t="e">
        <f>G534*(1+F535)</f>
        <v>#VALUE!</v>
      </c>
      <c r="H535" s="584"/>
      <c r="I535" s="284" t="e">
        <f>I534</f>
        <v>#DIV/0!</v>
      </c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</row>
    <row r="536" spans="1:23" ht="12.75" customHeight="1" x14ac:dyDescent="0.2">
      <c r="A536" s="549"/>
      <c r="B536" s="549"/>
      <c r="C536" s="549"/>
      <c r="D536" s="549"/>
      <c r="E536" s="549"/>
      <c r="F536" s="549"/>
      <c r="G536" s="108"/>
      <c r="H536" s="492"/>
      <c r="I536" s="493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</row>
    <row r="537" spans="1:23" ht="12.75" customHeight="1" x14ac:dyDescent="0.2">
      <c r="A537" s="109"/>
      <c r="B537" s="109"/>
      <c r="C537" s="110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</row>
    <row r="538" spans="1:23" ht="12.75" customHeight="1" x14ac:dyDescent="0.2">
      <c r="A538" s="109"/>
      <c r="B538" s="109"/>
      <c r="C538" s="109"/>
      <c r="D538" s="109"/>
      <c r="E538" s="109"/>
      <c r="F538" s="109"/>
      <c r="G538" s="109"/>
      <c r="H538" s="109"/>
      <c r="I538" s="109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</row>
    <row r="539" spans="1:23" ht="12.75" customHeight="1" x14ac:dyDescent="0.2">
      <c r="A539" s="109"/>
      <c r="B539" s="110"/>
      <c r="C539" s="494"/>
      <c r="D539" s="304"/>
      <c r="E539" s="495"/>
      <c r="F539" s="548"/>
      <c r="G539" s="548"/>
      <c r="H539" s="548"/>
      <c r="I539" s="109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</row>
    <row r="540" spans="1:23" ht="12.75" customHeight="1" x14ac:dyDescent="0.2">
      <c r="A540" s="109"/>
      <c r="B540" s="110"/>
      <c r="C540" s="494"/>
      <c r="D540" s="304"/>
      <c r="E540" s="495"/>
      <c r="F540" s="495"/>
      <c r="G540" s="496"/>
      <c r="H540" s="497"/>
      <c r="I540" s="109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</row>
    <row r="541" spans="1:23" ht="12.75" customHeight="1" x14ac:dyDescent="0.2">
      <c r="A541" s="109"/>
      <c r="B541" s="110"/>
      <c r="C541" s="304"/>
      <c r="D541" s="304"/>
      <c r="E541" s="304"/>
      <c r="F541" s="304"/>
      <c r="G541" s="498"/>
      <c r="H541" s="105"/>
      <c r="I541" s="109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</row>
    <row r="542" spans="1:23" ht="12.75" customHeight="1" x14ac:dyDescent="0.2">
      <c r="A542" s="109"/>
      <c r="B542" s="110"/>
      <c r="C542" s="304"/>
      <c r="D542" s="304"/>
      <c r="E542" s="304"/>
      <c r="F542" s="304"/>
      <c r="G542" s="498"/>
      <c r="H542" s="105"/>
      <c r="I542" s="109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</row>
    <row r="543" spans="1:23" ht="12.75" customHeight="1" x14ac:dyDescent="0.2">
      <c r="A543" s="109"/>
      <c r="B543" s="65"/>
      <c r="C543" s="304"/>
      <c r="D543" s="304"/>
      <c r="E543" s="304"/>
      <c r="F543" s="304"/>
      <c r="G543" s="498"/>
      <c r="H543" s="105"/>
      <c r="I543" s="109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</row>
    <row r="544" spans="1:23" ht="12.75" customHeight="1" x14ac:dyDescent="0.2">
      <c r="A544" s="109"/>
      <c r="B544" s="65"/>
      <c r="C544" s="304"/>
      <c r="D544" s="304"/>
      <c r="E544" s="304"/>
      <c r="F544" s="304"/>
      <c r="G544" s="498"/>
      <c r="H544" s="105"/>
      <c r="I544" s="109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</row>
    <row r="545" spans="1:23" ht="12.75" customHeight="1" x14ac:dyDescent="0.2">
      <c r="A545" s="109"/>
      <c r="B545" s="65"/>
      <c r="C545" s="499"/>
      <c r="D545" s="500"/>
      <c r="E545" s="500"/>
      <c r="F545" s="460"/>
      <c r="G545" s="500"/>
      <c r="H545" s="501"/>
      <c r="I545" s="109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</row>
    <row r="546" spans="1:23" ht="12.75" customHeight="1" x14ac:dyDescent="0.2">
      <c r="A546" s="109"/>
      <c r="B546" s="65"/>
      <c r="C546" s="445"/>
      <c r="D546" s="115"/>
      <c r="E546" s="115"/>
      <c r="F546" s="115"/>
      <c r="G546" s="115"/>
      <c r="H546" s="501"/>
      <c r="I546" s="109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</row>
    <row r="547" spans="1:23" ht="12.75" customHeight="1" x14ac:dyDescent="0.2">
      <c r="A547" s="109"/>
      <c r="B547" s="65"/>
      <c r="C547" s="502"/>
      <c r="D547" s="116"/>
      <c r="E547" s="116"/>
      <c r="F547" s="117"/>
      <c r="G547" s="116"/>
      <c r="H547" s="501"/>
      <c r="I547" s="109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</row>
    <row r="548" spans="1:23" ht="12.75" customHeight="1" x14ac:dyDescent="0.2">
      <c r="A548" s="109"/>
      <c r="B548" s="65"/>
      <c r="C548" s="494"/>
      <c r="D548" s="116"/>
      <c r="E548" s="116"/>
      <c r="F548" s="117"/>
      <c r="G548" s="116"/>
      <c r="H548" s="501"/>
      <c r="I548" s="109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</row>
    <row r="549" spans="1:23" ht="12.75" customHeight="1" x14ac:dyDescent="0.2">
      <c r="A549" s="109"/>
      <c r="B549" s="65"/>
      <c r="C549" s="503"/>
      <c r="D549" s="504"/>
      <c r="E549" s="504"/>
      <c r="F549" s="503"/>
      <c r="G549" s="505"/>
      <c r="H549" s="501"/>
      <c r="I549" s="109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</row>
    <row r="550" spans="1:23" ht="12.75" customHeight="1" x14ac:dyDescent="0.2">
      <c r="A550" s="109"/>
      <c r="B550" s="109"/>
      <c r="C550" s="109"/>
      <c r="D550" s="109"/>
      <c r="E550" s="109"/>
      <c r="F550" s="109"/>
      <c r="G550" s="109"/>
      <c r="H550" s="109"/>
      <c r="I550" s="109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</row>
    <row r="551" spans="1:23" ht="12.75" customHeight="1" x14ac:dyDescent="0.2">
      <c r="A551" s="109"/>
      <c r="B551" s="109"/>
      <c r="C551" s="109"/>
      <c r="D551" s="109"/>
      <c r="E551" s="109"/>
      <c r="F551" s="109"/>
      <c r="G551" s="109"/>
      <c r="H551" s="109"/>
      <c r="I551" s="109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</row>
    <row r="552" spans="1:23" ht="12.75" customHeight="1" x14ac:dyDescent="0.2">
      <c r="A552" s="65"/>
      <c r="B552" s="65"/>
      <c r="C552" s="65"/>
      <c r="D552" s="66"/>
      <c r="E552" s="65"/>
      <c r="F552" s="118"/>
      <c r="G552" s="118"/>
      <c r="H552" s="118"/>
      <c r="I552" s="11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</row>
    <row r="553" spans="1:23" ht="12.75" customHeight="1" x14ac:dyDescent="0.2">
      <c r="A553" s="65"/>
      <c r="B553" s="65"/>
      <c r="C553" s="65"/>
      <c r="D553" s="66"/>
      <c r="E553" s="65"/>
      <c r="F553" s="118"/>
      <c r="G553" s="118"/>
      <c r="H553" s="118"/>
      <c r="I553" s="11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</row>
    <row r="554" spans="1:23" ht="12.75" customHeight="1" x14ac:dyDescent="0.2">
      <c r="A554" s="65"/>
      <c r="B554" s="65"/>
      <c r="C554" s="65"/>
      <c r="D554" s="66"/>
      <c r="E554" s="65"/>
      <c r="F554" s="118"/>
      <c r="G554" s="118"/>
      <c r="H554" s="118"/>
      <c r="I554" s="11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</row>
    <row r="555" spans="1:23" ht="12.75" customHeight="1" x14ac:dyDescent="0.2">
      <c r="A555" s="65"/>
      <c r="B555" s="65"/>
      <c r="C555" s="65"/>
      <c r="D555" s="66"/>
      <c r="E555" s="65"/>
      <c r="F555" s="118"/>
      <c r="G555" s="118"/>
      <c r="H555" s="118"/>
      <c r="I555" s="11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</row>
    <row r="556" spans="1:23" ht="12.75" customHeight="1" x14ac:dyDescent="0.2">
      <c r="A556" s="65"/>
      <c r="B556" s="65"/>
      <c r="C556" s="65"/>
      <c r="D556" s="66"/>
      <c r="E556" s="65"/>
      <c r="F556" s="118"/>
      <c r="G556" s="118"/>
      <c r="H556" s="118"/>
      <c r="I556" s="11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</row>
    <row r="557" spans="1:23" ht="12.75" customHeight="1" x14ac:dyDescent="0.2">
      <c r="A557" s="65"/>
      <c r="B557" s="65"/>
      <c r="C557" s="65"/>
      <c r="D557" s="66"/>
      <c r="E557" s="65"/>
      <c r="F557" s="118"/>
      <c r="G557" s="118"/>
      <c r="H557" s="118"/>
      <c r="I557" s="11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</row>
    <row r="558" spans="1:23" ht="12.75" customHeight="1" x14ac:dyDescent="0.2">
      <c r="A558" s="65"/>
      <c r="B558" s="65"/>
      <c r="C558" s="65"/>
      <c r="D558" s="66"/>
      <c r="E558" s="65"/>
      <c r="F558" s="118"/>
      <c r="G558" s="118"/>
      <c r="H558" s="118"/>
      <c r="I558" s="11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</row>
    <row r="559" spans="1:23" ht="12.75" customHeight="1" x14ac:dyDescent="0.2">
      <c r="A559" s="65"/>
      <c r="B559" s="65"/>
      <c r="C559" s="65"/>
      <c r="D559" s="66"/>
      <c r="E559" s="65"/>
      <c r="F559" s="118"/>
      <c r="G559" s="118"/>
      <c r="H559" s="118"/>
      <c r="I559" s="11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</row>
    <row r="560" spans="1:23" ht="12.75" customHeight="1" x14ac:dyDescent="0.2">
      <c r="A560" s="65"/>
      <c r="B560" s="65"/>
      <c r="C560" s="65"/>
      <c r="D560" s="66"/>
      <c r="E560" s="65"/>
      <c r="F560" s="118"/>
      <c r="G560" s="118"/>
      <c r="H560" s="118"/>
      <c r="I560" s="11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</row>
    <row r="561" spans="1:23" ht="12.75" customHeight="1" x14ac:dyDescent="0.2">
      <c r="A561" s="65"/>
      <c r="B561" s="65"/>
      <c r="C561" s="65"/>
      <c r="D561" s="66"/>
      <c r="E561" s="65"/>
      <c r="F561" s="118"/>
      <c r="G561" s="118"/>
      <c r="H561" s="118"/>
      <c r="I561" s="11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</row>
    <row r="562" spans="1:23" ht="12.75" customHeight="1" x14ac:dyDescent="0.2">
      <c r="A562" s="65"/>
      <c r="B562" s="65"/>
      <c r="C562" s="65"/>
      <c r="D562" s="66"/>
      <c r="E562" s="65"/>
      <c r="F562" s="118"/>
      <c r="G562" s="118"/>
      <c r="H562" s="118"/>
      <c r="I562" s="11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</row>
    <row r="563" spans="1:23" ht="12.75" customHeight="1" x14ac:dyDescent="0.2">
      <c r="A563" s="65"/>
      <c r="B563" s="65"/>
      <c r="C563" s="65"/>
      <c r="D563" s="66"/>
      <c r="E563" s="65"/>
      <c r="F563" s="118"/>
      <c r="G563" s="118"/>
      <c r="H563" s="118"/>
      <c r="I563" s="11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</row>
    <row r="564" spans="1:23" ht="12.75" customHeight="1" x14ac:dyDescent="0.2">
      <c r="A564" s="65"/>
      <c r="B564" s="65"/>
      <c r="C564" s="65"/>
      <c r="D564" s="66"/>
      <c r="E564" s="65"/>
      <c r="F564" s="118"/>
      <c r="G564" s="118"/>
      <c r="H564" s="118"/>
      <c r="I564" s="11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</row>
    <row r="565" spans="1:23" ht="12.75" customHeight="1" x14ac:dyDescent="0.2">
      <c r="A565" s="65"/>
      <c r="B565" s="65"/>
      <c r="C565" s="65"/>
      <c r="D565" s="66"/>
      <c r="E565" s="65"/>
      <c r="F565" s="118"/>
      <c r="G565" s="118"/>
      <c r="H565" s="118"/>
      <c r="I565" s="11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</row>
    <row r="566" spans="1:23" ht="12.75" customHeight="1" x14ac:dyDescent="0.2">
      <c r="A566" s="65"/>
      <c r="B566" s="65"/>
      <c r="C566" s="65"/>
      <c r="D566" s="66"/>
      <c r="E566" s="65"/>
      <c r="F566" s="118"/>
      <c r="G566" s="118"/>
      <c r="H566" s="118"/>
      <c r="I566" s="11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</row>
    <row r="567" spans="1:23" ht="12.75" customHeight="1" x14ac:dyDescent="0.2">
      <c r="A567" s="65"/>
      <c r="B567" s="65"/>
      <c r="C567" s="65"/>
      <c r="D567" s="66"/>
      <c r="E567" s="65"/>
      <c r="F567" s="118"/>
      <c r="G567" s="118"/>
      <c r="H567" s="118"/>
      <c r="I567" s="11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</row>
    <row r="568" spans="1:23" ht="12.75" customHeight="1" x14ac:dyDescent="0.2">
      <c r="A568" s="65"/>
      <c r="B568" s="65"/>
      <c r="C568" s="66"/>
      <c r="D568" s="65"/>
      <c r="E568" s="118"/>
      <c r="F568" s="118"/>
      <c r="G568" s="119"/>
      <c r="H568" s="118"/>
      <c r="I568" s="120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</row>
    <row r="569" spans="1:23" ht="12.75" customHeight="1" x14ac:dyDescent="0.2">
      <c r="A569" s="65"/>
      <c r="B569" s="65"/>
      <c r="C569" s="66"/>
      <c r="D569" s="65"/>
      <c r="E569" s="118"/>
      <c r="F569" s="118"/>
      <c r="G569" s="119"/>
      <c r="H569" s="118"/>
      <c r="I569" s="120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</row>
    <row r="570" spans="1:23" ht="12.75" customHeight="1" x14ac:dyDescent="0.2">
      <c r="A570" s="65"/>
      <c r="B570" s="65"/>
      <c r="C570" s="66"/>
      <c r="D570" s="65"/>
      <c r="E570" s="118"/>
      <c r="F570" s="118"/>
      <c r="G570" s="119"/>
      <c r="H570" s="118"/>
      <c r="I570" s="120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</row>
    <row r="571" spans="1:23" ht="12.75" customHeight="1" x14ac:dyDescent="0.2">
      <c r="A571" s="65"/>
      <c r="B571" s="65"/>
      <c r="C571" s="66"/>
      <c r="D571" s="65"/>
      <c r="E571" s="118"/>
      <c r="F571" s="118"/>
      <c r="G571" s="119"/>
      <c r="H571" s="118"/>
      <c r="I571" s="120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</row>
    <row r="572" spans="1:23" ht="12.75" customHeight="1" x14ac:dyDescent="0.2">
      <c r="A572" s="65"/>
      <c r="B572" s="65"/>
      <c r="C572" s="66"/>
      <c r="D572" s="65"/>
      <c r="E572" s="118"/>
      <c r="F572" s="118"/>
      <c r="G572" s="119"/>
      <c r="H572" s="118"/>
      <c r="I572" s="120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</row>
    <row r="573" spans="1:23" ht="12.75" customHeight="1" x14ac:dyDescent="0.2">
      <c r="A573" s="65"/>
      <c r="B573" s="65"/>
      <c r="C573" s="66"/>
      <c r="D573" s="65"/>
      <c r="E573" s="118"/>
      <c r="F573" s="118"/>
      <c r="G573" s="119"/>
      <c r="H573" s="118"/>
      <c r="I573" s="120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</row>
    <row r="574" spans="1:23" ht="12.75" customHeight="1" x14ac:dyDescent="0.2">
      <c r="A574" s="65"/>
      <c r="B574" s="65"/>
      <c r="C574" s="66"/>
      <c r="D574" s="65"/>
      <c r="E574" s="118"/>
      <c r="F574" s="118"/>
      <c r="G574" s="119"/>
      <c r="H574" s="118"/>
      <c r="I574" s="120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</row>
    <row r="575" spans="1:23" ht="12.75" customHeight="1" x14ac:dyDescent="0.2">
      <c r="A575" s="65"/>
      <c r="B575" s="65"/>
      <c r="C575" s="66"/>
      <c r="D575" s="65"/>
      <c r="E575" s="118"/>
      <c r="F575" s="118"/>
      <c r="G575" s="119"/>
      <c r="H575" s="118"/>
      <c r="I575" s="120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</row>
    <row r="576" spans="1:23" ht="12.75" customHeight="1" x14ac:dyDescent="0.2">
      <c r="A576" s="65"/>
      <c r="B576" s="65"/>
      <c r="C576" s="66"/>
      <c r="D576" s="65"/>
      <c r="E576" s="118"/>
      <c r="F576" s="118"/>
      <c r="G576" s="119"/>
      <c r="H576" s="118"/>
      <c r="I576" s="120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</row>
    <row r="577" spans="1:23" ht="12.75" customHeight="1" x14ac:dyDescent="0.2">
      <c r="A577" s="65"/>
      <c r="B577" s="65"/>
      <c r="C577" s="66"/>
      <c r="D577" s="65"/>
      <c r="E577" s="118"/>
      <c r="F577" s="118"/>
      <c r="G577" s="119"/>
      <c r="H577" s="118"/>
      <c r="I577" s="120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</row>
    <row r="578" spans="1:23" ht="12.75" customHeight="1" x14ac:dyDescent="0.2">
      <c r="A578" s="65"/>
      <c r="B578" s="65"/>
      <c r="C578" s="66"/>
      <c r="D578" s="65"/>
      <c r="E578" s="118"/>
      <c r="F578" s="118"/>
      <c r="G578" s="119"/>
      <c r="H578" s="118"/>
      <c r="I578" s="120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</row>
    <row r="579" spans="1:23" ht="12.75" customHeight="1" x14ac:dyDescent="0.2">
      <c r="A579" s="65"/>
      <c r="B579" s="65"/>
      <c r="C579" s="66"/>
      <c r="D579" s="65"/>
      <c r="E579" s="118"/>
      <c r="F579" s="118"/>
      <c r="G579" s="119"/>
      <c r="H579" s="118"/>
      <c r="I579" s="120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</row>
    <row r="580" spans="1:23" ht="12.75" customHeight="1" x14ac:dyDescent="0.2">
      <c r="A580" s="65"/>
      <c r="B580" s="65"/>
      <c r="C580" s="66"/>
      <c r="D580" s="65"/>
      <c r="E580" s="118"/>
      <c r="F580" s="118"/>
      <c r="G580" s="119"/>
      <c r="H580" s="118"/>
      <c r="I580" s="120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</row>
    <row r="581" spans="1:23" ht="12.75" customHeight="1" x14ac:dyDescent="0.2">
      <c r="A581" s="65"/>
      <c r="B581" s="65"/>
      <c r="C581" s="65"/>
      <c r="D581" s="66"/>
      <c r="E581" s="65"/>
      <c r="F581" s="118"/>
      <c r="G581" s="118"/>
      <c r="H581" s="118"/>
      <c r="I581" s="11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</row>
    <row r="582" spans="1:23" ht="12.75" customHeight="1" x14ac:dyDescent="0.2">
      <c r="A582" s="65"/>
      <c r="B582" s="65"/>
      <c r="C582" s="65"/>
      <c r="D582" s="66"/>
      <c r="E582" s="65"/>
      <c r="F582" s="118"/>
      <c r="G582" s="118"/>
      <c r="H582" s="118"/>
      <c r="I582" s="11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</row>
    <row r="583" spans="1:23" ht="12.75" customHeight="1" x14ac:dyDescent="0.2">
      <c r="A583" s="65"/>
      <c r="B583" s="65"/>
      <c r="C583" s="65"/>
      <c r="D583" s="66"/>
      <c r="E583" s="65"/>
      <c r="F583" s="118"/>
      <c r="G583" s="118"/>
      <c r="H583" s="118"/>
      <c r="I583" s="11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</row>
    <row r="584" spans="1:23" ht="12.75" customHeight="1" x14ac:dyDescent="0.2">
      <c r="A584" s="65"/>
      <c r="B584" s="65"/>
      <c r="C584" s="65"/>
      <c r="D584" s="66"/>
      <c r="E584" s="65"/>
      <c r="F584" s="118"/>
      <c r="G584" s="118"/>
      <c r="H584" s="118"/>
      <c r="I584" s="11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</row>
    <row r="585" spans="1:23" ht="12.75" customHeight="1" x14ac:dyDescent="0.2">
      <c r="A585" s="65"/>
      <c r="B585" s="65"/>
      <c r="C585" s="65"/>
      <c r="D585" s="66"/>
      <c r="E585" s="65"/>
      <c r="F585" s="118"/>
      <c r="G585" s="118"/>
      <c r="H585" s="118"/>
      <c r="I585" s="11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</row>
    <row r="586" spans="1:23" ht="12.75" customHeight="1" x14ac:dyDescent="0.2">
      <c r="A586" s="65"/>
      <c r="B586" s="65"/>
      <c r="C586" s="65"/>
      <c r="D586" s="66"/>
      <c r="E586" s="65"/>
      <c r="F586" s="118"/>
      <c r="G586" s="118"/>
      <c r="H586" s="118"/>
      <c r="I586" s="11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</row>
    <row r="587" spans="1:23" ht="12.75" customHeight="1" x14ac:dyDescent="0.2">
      <c r="A587" s="65"/>
      <c r="B587" s="65"/>
      <c r="C587" s="65"/>
      <c r="D587" s="66"/>
      <c r="E587" s="65"/>
      <c r="F587" s="118"/>
      <c r="G587" s="118"/>
      <c r="H587" s="118"/>
      <c r="I587" s="11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</row>
    <row r="588" spans="1:23" ht="12.75" customHeight="1" x14ac:dyDescent="0.2">
      <c r="A588" s="65"/>
      <c r="B588" s="65"/>
      <c r="C588" s="65"/>
      <c r="D588" s="66"/>
      <c r="E588" s="65"/>
      <c r="F588" s="118"/>
      <c r="G588" s="118"/>
      <c r="H588" s="118"/>
      <c r="I588" s="11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</row>
    <row r="589" spans="1:23" ht="12.75" customHeight="1" x14ac:dyDescent="0.2">
      <c r="A589" s="65"/>
      <c r="B589" s="65"/>
      <c r="C589" s="65"/>
      <c r="D589" s="66"/>
      <c r="E589" s="65"/>
      <c r="F589" s="118"/>
      <c r="G589" s="118"/>
      <c r="H589" s="118"/>
      <c r="I589" s="11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</row>
    <row r="590" spans="1:23" ht="12.75" customHeight="1" x14ac:dyDescent="0.2">
      <c r="A590" s="65"/>
      <c r="B590" s="65"/>
      <c r="C590" s="65"/>
      <c r="D590" s="66"/>
      <c r="E590" s="65"/>
      <c r="F590" s="118"/>
      <c r="G590" s="118"/>
      <c r="H590" s="118"/>
      <c r="I590" s="11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</row>
    <row r="591" spans="1:23" ht="12.75" customHeight="1" x14ac:dyDescent="0.2">
      <c r="A591" s="65"/>
      <c r="B591" s="65"/>
      <c r="C591" s="65"/>
      <c r="D591" s="66"/>
      <c r="E591" s="65"/>
      <c r="F591" s="118"/>
      <c r="G591" s="118"/>
      <c r="H591" s="118"/>
      <c r="I591" s="11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</row>
    <row r="592" spans="1:23" ht="12.75" customHeight="1" x14ac:dyDescent="0.2">
      <c r="A592" s="65"/>
      <c r="B592" s="65"/>
      <c r="C592" s="65"/>
      <c r="D592" s="66"/>
      <c r="E592" s="65"/>
      <c r="F592" s="118"/>
      <c r="G592" s="118"/>
      <c r="H592" s="118"/>
      <c r="I592" s="11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</row>
    <row r="593" spans="1:23" ht="12.75" customHeight="1" x14ac:dyDescent="0.2">
      <c r="A593" s="65"/>
      <c r="B593" s="65"/>
      <c r="C593" s="65"/>
      <c r="D593" s="66"/>
      <c r="E593" s="65"/>
      <c r="F593" s="118"/>
      <c r="G593" s="118"/>
      <c r="H593" s="118"/>
      <c r="I593" s="11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</row>
    <row r="594" spans="1:23" ht="12.75" customHeight="1" x14ac:dyDescent="0.2">
      <c r="A594" s="65"/>
      <c r="B594" s="65"/>
      <c r="C594" s="65"/>
      <c r="D594" s="66"/>
      <c r="E594" s="65"/>
      <c r="F594" s="118"/>
      <c r="G594" s="118"/>
      <c r="H594" s="118"/>
      <c r="I594" s="11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</row>
    <row r="595" spans="1:23" ht="12.75" customHeight="1" x14ac:dyDescent="0.2">
      <c r="A595" s="65"/>
      <c r="B595" s="65"/>
      <c r="C595" s="65"/>
      <c r="D595" s="66"/>
      <c r="E595" s="65"/>
      <c r="F595" s="118"/>
      <c r="G595" s="118"/>
      <c r="H595" s="118"/>
      <c r="I595" s="11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</row>
    <row r="596" spans="1:23" ht="12.75" customHeight="1" x14ac:dyDescent="0.2">
      <c r="A596" s="65"/>
      <c r="B596" s="65"/>
      <c r="C596" s="65"/>
      <c r="D596" s="66"/>
      <c r="E596" s="65"/>
      <c r="F596" s="118"/>
      <c r="G596" s="118"/>
      <c r="H596" s="118"/>
      <c r="I596" s="11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</row>
    <row r="597" spans="1:23" ht="12.75" customHeight="1" x14ac:dyDescent="0.2">
      <c r="A597" s="65"/>
      <c r="B597" s="65"/>
      <c r="C597" s="65"/>
      <c r="D597" s="66"/>
      <c r="E597" s="65"/>
      <c r="F597" s="118"/>
      <c r="G597" s="118"/>
      <c r="H597" s="118"/>
      <c r="I597" s="11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</row>
    <row r="598" spans="1:23" ht="12.75" customHeight="1" x14ac:dyDescent="0.2">
      <c r="A598" s="65"/>
      <c r="B598" s="65"/>
      <c r="C598" s="65"/>
      <c r="D598" s="66"/>
      <c r="E598" s="65"/>
      <c r="F598" s="118"/>
      <c r="G598" s="118"/>
      <c r="H598" s="118"/>
      <c r="I598" s="11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</row>
    <row r="599" spans="1:23" ht="12.75" customHeight="1" x14ac:dyDescent="0.2">
      <c r="A599" s="65"/>
      <c r="B599" s="65"/>
      <c r="C599" s="65"/>
      <c r="D599" s="66"/>
      <c r="E599" s="65"/>
      <c r="F599" s="118"/>
      <c r="G599" s="118"/>
      <c r="H599" s="118"/>
      <c r="I599" s="11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</row>
    <row r="600" spans="1:23" ht="12.75" customHeight="1" x14ac:dyDescent="0.2">
      <c r="A600" s="65"/>
      <c r="B600" s="65"/>
      <c r="C600" s="65"/>
      <c r="D600" s="66"/>
      <c r="E600" s="65"/>
      <c r="F600" s="118"/>
      <c r="G600" s="118"/>
      <c r="H600" s="118"/>
      <c r="I600" s="11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</row>
    <row r="601" spans="1:23" ht="12.75" customHeight="1" x14ac:dyDescent="0.2">
      <c r="A601" s="65"/>
      <c r="B601" s="65"/>
      <c r="C601" s="65"/>
      <c r="D601" s="66"/>
      <c r="E601" s="65"/>
      <c r="F601" s="118"/>
      <c r="G601" s="118"/>
      <c r="H601" s="118"/>
      <c r="I601" s="11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</row>
    <row r="602" spans="1:23" ht="12.75" customHeight="1" x14ac:dyDescent="0.2">
      <c r="A602" s="65"/>
      <c r="B602" s="65"/>
      <c r="C602" s="65"/>
      <c r="D602" s="66"/>
      <c r="E602" s="65"/>
      <c r="F602" s="118"/>
      <c r="G602" s="118"/>
      <c r="H602" s="118"/>
      <c r="I602" s="11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</row>
    <row r="603" spans="1:23" ht="12.75" customHeight="1" x14ac:dyDescent="0.2">
      <c r="A603" s="65"/>
      <c r="B603" s="65"/>
      <c r="C603" s="65"/>
      <c r="D603" s="66"/>
      <c r="E603" s="65"/>
      <c r="F603" s="118"/>
      <c r="G603" s="118"/>
      <c r="H603" s="118"/>
      <c r="I603" s="11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</row>
    <row r="604" spans="1:23" ht="12.75" customHeight="1" x14ac:dyDescent="0.2">
      <c r="A604" s="65"/>
      <c r="B604" s="65"/>
      <c r="C604" s="65"/>
      <c r="D604" s="66"/>
      <c r="E604" s="65"/>
      <c r="F604" s="118"/>
      <c r="G604" s="118"/>
      <c r="H604" s="118"/>
      <c r="I604" s="11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</row>
    <row r="605" spans="1:23" ht="12.75" customHeight="1" x14ac:dyDescent="0.2">
      <c r="A605" s="65"/>
      <c r="B605" s="65"/>
      <c r="C605" s="65"/>
      <c r="D605" s="66"/>
      <c r="E605" s="65"/>
      <c r="F605" s="118"/>
      <c r="G605" s="118"/>
      <c r="H605" s="118"/>
      <c r="I605" s="11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</row>
    <row r="606" spans="1:23" ht="12.75" customHeight="1" x14ac:dyDescent="0.2">
      <c r="A606" s="65"/>
      <c r="B606" s="65"/>
      <c r="C606" s="65"/>
      <c r="D606" s="66"/>
      <c r="E606" s="65"/>
      <c r="F606" s="118"/>
      <c r="G606" s="118"/>
      <c r="H606" s="118"/>
      <c r="I606" s="11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</row>
    <row r="607" spans="1:23" ht="12.75" customHeight="1" x14ac:dyDescent="0.2">
      <c r="A607" s="65"/>
      <c r="B607" s="65"/>
      <c r="C607" s="65"/>
      <c r="D607" s="66"/>
      <c r="E607" s="65"/>
      <c r="F607" s="118"/>
      <c r="G607" s="118"/>
      <c r="H607" s="118"/>
      <c r="I607" s="11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</row>
    <row r="608" spans="1:23" ht="12.75" customHeight="1" x14ac:dyDescent="0.2">
      <c r="A608" s="65"/>
      <c r="B608" s="65"/>
      <c r="C608" s="65"/>
      <c r="D608" s="66"/>
      <c r="E608" s="65"/>
      <c r="F608" s="118"/>
      <c r="G608" s="118"/>
      <c r="H608" s="118"/>
      <c r="I608" s="11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</row>
    <row r="609" spans="1:23" ht="12.75" customHeight="1" x14ac:dyDescent="0.2">
      <c r="A609" s="65"/>
      <c r="B609" s="65"/>
      <c r="C609" s="65"/>
      <c r="D609" s="66"/>
      <c r="E609" s="65"/>
      <c r="F609" s="118"/>
      <c r="G609" s="118"/>
      <c r="H609" s="118"/>
      <c r="I609" s="11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</row>
    <row r="610" spans="1:23" ht="12.75" customHeight="1" x14ac:dyDescent="0.2">
      <c r="A610" s="65"/>
      <c r="B610" s="65"/>
      <c r="C610" s="65"/>
      <c r="D610" s="66"/>
      <c r="E610" s="65"/>
      <c r="F610" s="118"/>
      <c r="G610" s="118"/>
      <c r="H610" s="118"/>
      <c r="I610" s="11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</row>
    <row r="611" spans="1:23" ht="12.75" customHeight="1" x14ac:dyDescent="0.2">
      <c r="A611" s="65"/>
      <c r="B611" s="65"/>
      <c r="C611" s="65"/>
      <c r="D611" s="66"/>
      <c r="E611" s="65"/>
      <c r="F611" s="118"/>
      <c r="G611" s="118"/>
      <c r="H611" s="118"/>
      <c r="I611" s="11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</row>
    <row r="612" spans="1:23" ht="12.75" customHeight="1" x14ac:dyDescent="0.2">
      <c r="A612" s="65"/>
      <c r="B612" s="65"/>
      <c r="C612" s="65"/>
      <c r="D612" s="66"/>
      <c r="E612" s="65"/>
      <c r="F612" s="118"/>
      <c r="G612" s="118"/>
      <c r="H612" s="118"/>
      <c r="I612" s="11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</row>
    <row r="613" spans="1:23" ht="12.75" customHeight="1" x14ac:dyDescent="0.2">
      <c r="A613" s="65"/>
      <c r="B613" s="65"/>
      <c r="C613" s="65"/>
      <c r="D613" s="66"/>
      <c r="E613" s="65"/>
      <c r="F613" s="118"/>
      <c r="G613" s="118"/>
      <c r="H613" s="118"/>
      <c r="I613" s="11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</row>
    <row r="614" spans="1:23" ht="12.75" customHeight="1" x14ac:dyDescent="0.2">
      <c r="A614" s="65"/>
      <c r="B614" s="65"/>
      <c r="C614" s="65"/>
      <c r="D614" s="66"/>
      <c r="E614" s="65"/>
      <c r="F614" s="118"/>
      <c r="G614" s="118"/>
      <c r="H614" s="118"/>
      <c r="I614" s="11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</row>
    <row r="615" spans="1:23" ht="12.75" customHeight="1" x14ac:dyDescent="0.2">
      <c r="A615" s="65"/>
      <c r="B615" s="65"/>
      <c r="C615" s="65"/>
      <c r="D615" s="66"/>
      <c r="E615" s="65"/>
      <c r="F615" s="118"/>
      <c r="G615" s="118"/>
      <c r="H615" s="118"/>
      <c r="I615" s="11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</row>
    <row r="616" spans="1:23" ht="12.75" customHeight="1" x14ac:dyDescent="0.2">
      <c r="A616" s="65"/>
      <c r="B616" s="65"/>
      <c r="C616" s="65"/>
      <c r="D616" s="66"/>
      <c r="E616" s="65"/>
      <c r="F616" s="118"/>
      <c r="G616" s="118"/>
      <c r="H616" s="118"/>
      <c r="I616" s="11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</row>
    <row r="617" spans="1:23" ht="12.75" customHeight="1" x14ac:dyDescent="0.2">
      <c r="A617" s="65"/>
      <c r="B617" s="65"/>
      <c r="C617" s="65"/>
      <c r="D617" s="66"/>
      <c r="E617" s="65"/>
      <c r="F617" s="118"/>
      <c r="G617" s="118"/>
      <c r="H617" s="118"/>
      <c r="I617" s="11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</row>
    <row r="618" spans="1:23" ht="12.75" customHeight="1" x14ac:dyDescent="0.2">
      <c r="A618" s="65"/>
      <c r="B618" s="65"/>
      <c r="C618" s="65"/>
      <c r="D618" s="66"/>
      <c r="E618" s="65"/>
      <c r="F618" s="118"/>
      <c r="G618" s="118"/>
      <c r="H618" s="118"/>
      <c r="I618" s="11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</row>
    <row r="619" spans="1:23" ht="12.75" customHeight="1" x14ac:dyDescent="0.2">
      <c r="A619" s="65"/>
      <c r="B619" s="65"/>
      <c r="C619" s="65"/>
      <c r="D619" s="66"/>
      <c r="E619" s="65"/>
      <c r="F619" s="118"/>
      <c r="G619" s="118"/>
      <c r="H619" s="118"/>
      <c r="I619" s="11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</row>
    <row r="620" spans="1:23" ht="12.75" customHeight="1" x14ac:dyDescent="0.2">
      <c r="A620" s="65"/>
      <c r="B620" s="65"/>
      <c r="C620" s="65"/>
      <c r="D620" s="66"/>
      <c r="E620" s="65"/>
      <c r="F620" s="118"/>
      <c r="G620" s="118"/>
      <c r="H620" s="118"/>
      <c r="I620" s="11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</row>
    <row r="621" spans="1:23" ht="12.75" customHeight="1" x14ac:dyDescent="0.2">
      <c r="A621" s="65"/>
      <c r="B621" s="65"/>
      <c r="C621" s="65"/>
      <c r="D621" s="66"/>
      <c r="E621" s="65"/>
      <c r="F621" s="118"/>
      <c r="G621" s="118"/>
      <c r="H621" s="118"/>
      <c r="I621" s="11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</row>
    <row r="622" spans="1:23" ht="12.75" customHeight="1" x14ac:dyDescent="0.2">
      <c r="A622" s="65"/>
      <c r="B622" s="65"/>
      <c r="C622" s="65"/>
      <c r="D622" s="66"/>
      <c r="E622" s="65"/>
      <c r="F622" s="118"/>
      <c r="G622" s="118"/>
      <c r="H622" s="118"/>
      <c r="I622" s="11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</row>
    <row r="623" spans="1:23" ht="12.75" customHeight="1" x14ac:dyDescent="0.2">
      <c r="A623" s="65"/>
      <c r="B623" s="65"/>
      <c r="C623" s="65"/>
      <c r="D623" s="66"/>
      <c r="E623" s="65"/>
      <c r="F623" s="118"/>
      <c r="G623" s="118"/>
      <c r="H623" s="118"/>
      <c r="I623" s="11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</row>
    <row r="624" spans="1:23" ht="12.75" customHeight="1" x14ac:dyDescent="0.2">
      <c r="A624" s="65"/>
      <c r="B624" s="65"/>
      <c r="C624" s="65"/>
      <c r="D624" s="66"/>
      <c r="E624" s="65"/>
      <c r="F624" s="118"/>
      <c r="G624" s="118"/>
      <c r="H624" s="118"/>
      <c r="I624" s="11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</row>
    <row r="625" spans="1:23" ht="12.75" customHeight="1" x14ac:dyDescent="0.2">
      <c r="A625" s="65"/>
      <c r="B625" s="65"/>
      <c r="C625" s="65"/>
      <c r="D625" s="66"/>
      <c r="E625" s="65"/>
      <c r="F625" s="118"/>
      <c r="G625" s="118"/>
      <c r="H625" s="118"/>
      <c r="I625" s="11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</row>
    <row r="626" spans="1:23" ht="12.75" customHeight="1" x14ac:dyDescent="0.2">
      <c r="A626" s="65"/>
      <c r="B626" s="65"/>
      <c r="C626" s="65"/>
      <c r="D626" s="66"/>
      <c r="E626" s="65"/>
      <c r="F626" s="118"/>
      <c r="G626" s="118"/>
      <c r="H626" s="118"/>
      <c r="I626" s="11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</row>
    <row r="627" spans="1:23" ht="12.75" customHeight="1" x14ac:dyDescent="0.2">
      <c r="A627" s="65"/>
      <c r="B627" s="65"/>
      <c r="C627" s="65"/>
      <c r="D627" s="66"/>
      <c r="E627" s="65"/>
      <c r="F627" s="118"/>
      <c r="G627" s="118"/>
      <c r="H627" s="118"/>
      <c r="I627" s="11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</row>
    <row r="628" spans="1:23" ht="12.75" customHeight="1" x14ac:dyDescent="0.2">
      <c r="A628" s="65"/>
      <c r="B628" s="65"/>
      <c r="C628" s="65"/>
      <c r="D628" s="66"/>
      <c r="E628" s="65"/>
      <c r="F628" s="118"/>
      <c r="G628" s="118"/>
      <c r="H628" s="118"/>
      <c r="I628" s="11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</row>
    <row r="629" spans="1:23" ht="12.75" customHeight="1" x14ac:dyDescent="0.2">
      <c r="A629" s="65"/>
      <c r="B629" s="65"/>
      <c r="C629" s="65"/>
      <c r="D629" s="66"/>
      <c r="E629" s="65"/>
      <c r="F629" s="118"/>
      <c r="G629" s="118"/>
      <c r="H629" s="118"/>
      <c r="I629" s="11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</row>
    <row r="630" spans="1:23" ht="12.75" customHeight="1" x14ac:dyDescent="0.2">
      <c r="A630" s="65"/>
      <c r="B630" s="65"/>
      <c r="C630" s="65"/>
      <c r="D630" s="66"/>
      <c r="E630" s="65"/>
      <c r="F630" s="118"/>
      <c r="G630" s="118"/>
      <c r="H630" s="118"/>
      <c r="I630" s="11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</row>
    <row r="631" spans="1:23" ht="12.75" customHeight="1" x14ac:dyDescent="0.2">
      <c r="A631" s="65"/>
      <c r="B631" s="65"/>
      <c r="C631" s="65"/>
      <c r="D631" s="66"/>
      <c r="E631" s="65"/>
      <c r="F631" s="118"/>
      <c r="G631" s="118"/>
      <c r="H631" s="118"/>
      <c r="I631" s="11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</row>
    <row r="632" spans="1:23" ht="12.75" customHeight="1" x14ac:dyDescent="0.2">
      <c r="A632" s="65"/>
      <c r="B632" s="65"/>
      <c r="C632" s="65"/>
      <c r="D632" s="66"/>
      <c r="E632" s="65"/>
      <c r="F632" s="118"/>
      <c r="G632" s="118"/>
      <c r="H632" s="118"/>
      <c r="I632" s="11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</row>
    <row r="633" spans="1:23" ht="12.75" customHeight="1" x14ac:dyDescent="0.2">
      <c r="A633" s="65"/>
      <c r="B633" s="65"/>
      <c r="C633" s="65"/>
      <c r="D633" s="66"/>
      <c r="E633" s="65"/>
      <c r="F633" s="118"/>
      <c r="G633" s="118"/>
      <c r="H633" s="118"/>
      <c r="I633" s="11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</row>
    <row r="634" spans="1:23" ht="12.75" customHeight="1" x14ac:dyDescent="0.2">
      <c r="A634" s="65"/>
      <c r="B634" s="65"/>
      <c r="C634" s="65"/>
      <c r="D634" s="66"/>
      <c r="E634" s="65"/>
      <c r="F634" s="118"/>
      <c r="G634" s="118"/>
      <c r="H634" s="118"/>
      <c r="I634" s="11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</row>
    <row r="635" spans="1:23" ht="12.75" customHeight="1" x14ac:dyDescent="0.2">
      <c r="A635" s="65"/>
      <c r="B635" s="65"/>
      <c r="C635" s="65"/>
      <c r="D635" s="66"/>
      <c r="E635" s="65"/>
      <c r="F635" s="118"/>
      <c r="G635" s="118"/>
      <c r="H635" s="118"/>
      <c r="I635" s="11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</row>
    <row r="636" spans="1:23" ht="12.75" customHeight="1" x14ac:dyDescent="0.2">
      <c r="A636" s="65"/>
      <c r="B636" s="65"/>
      <c r="C636" s="65"/>
      <c r="D636" s="66"/>
      <c r="E636" s="65"/>
      <c r="F636" s="118"/>
      <c r="G636" s="118"/>
      <c r="H636" s="118"/>
      <c r="I636" s="11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</row>
    <row r="637" spans="1:23" ht="12.75" customHeight="1" x14ac:dyDescent="0.2">
      <c r="A637" s="65"/>
      <c r="B637" s="65"/>
      <c r="C637" s="65"/>
      <c r="D637" s="66"/>
      <c r="E637" s="65"/>
      <c r="F637" s="118"/>
      <c r="G637" s="118"/>
      <c r="H637" s="118"/>
      <c r="I637" s="11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</row>
    <row r="638" spans="1:23" ht="12.75" customHeight="1" x14ac:dyDescent="0.2">
      <c r="A638" s="65"/>
      <c r="B638" s="65"/>
      <c r="C638" s="65"/>
      <c r="D638" s="66"/>
      <c r="E638" s="65"/>
      <c r="F638" s="118"/>
      <c r="G638" s="118"/>
      <c r="H638" s="118"/>
      <c r="I638" s="11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</row>
    <row r="639" spans="1:23" ht="12.75" customHeight="1" x14ac:dyDescent="0.2">
      <c r="A639" s="65"/>
      <c r="B639" s="65"/>
      <c r="C639" s="65"/>
      <c r="D639" s="66"/>
      <c r="E639" s="65"/>
      <c r="F639" s="118"/>
      <c r="G639" s="118"/>
      <c r="H639" s="118"/>
      <c r="I639" s="11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</row>
    <row r="640" spans="1:23" ht="12.75" customHeight="1" x14ac:dyDescent="0.2">
      <c r="A640" s="65"/>
      <c r="B640" s="65"/>
      <c r="C640" s="65"/>
      <c r="D640" s="66"/>
      <c r="E640" s="65"/>
      <c r="F640" s="118"/>
      <c r="G640" s="118"/>
      <c r="H640" s="118"/>
      <c r="I640" s="11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</row>
    <row r="641" spans="1:23" ht="12.75" customHeight="1" x14ac:dyDescent="0.2">
      <c r="A641" s="65"/>
      <c r="B641" s="65"/>
      <c r="C641" s="65"/>
      <c r="D641" s="66"/>
      <c r="E641" s="65"/>
      <c r="F641" s="118"/>
      <c r="G641" s="118"/>
      <c r="H641" s="118"/>
      <c r="I641" s="11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</row>
    <row r="642" spans="1:23" ht="12.75" customHeight="1" x14ac:dyDescent="0.2">
      <c r="A642" s="65"/>
      <c r="B642" s="65"/>
      <c r="C642" s="65"/>
      <c r="D642" s="66"/>
      <c r="E642" s="65"/>
      <c r="F642" s="118"/>
      <c r="G642" s="118"/>
      <c r="H642" s="118"/>
      <c r="I642" s="11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</row>
    <row r="643" spans="1:23" ht="12.75" customHeight="1" x14ac:dyDescent="0.2">
      <c r="A643" s="65"/>
      <c r="B643" s="65"/>
      <c r="C643" s="65"/>
      <c r="D643" s="66"/>
      <c r="E643" s="65"/>
      <c r="F643" s="118"/>
      <c r="G643" s="118"/>
      <c r="H643" s="118"/>
      <c r="I643" s="11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</row>
    <row r="644" spans="1:23" ht="12.75" customHeight="1" x14ac:dyDescent="0.2">
      <c r="A644" s="65"/>
      <c r="B644" s="65"/>
      <c r="C644" s="65"/>
      <c r="D644" s="66"/>
      <c r="E644" s="65"/>
      <c r="F644" s="118"/>
      <c r="G644" s="118"/>
      <c r="H644" s="118"/>
      <c r="I644" s="11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</row>
    <row r="645" spans="1:23" ht="12.75" customHeight="1" x14ac:dyDescent="0.2">
      <c r="A645" s="65"/>
      <c r="B645" s="65"/>
      <c r="C645" s="65"/>
      <c r="D645" s="66"/>
      <c r="E645" s="65"/>
      <c r="F645" s="118"/>
      <c r="G645" s="118"/>
      <c r="H645" s="118"/>
      <c r="I645" s="11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</row>
    <row r="646" spans="1:23" ht="12.75" customHeight="1" x14ac:dyDescent="0.2">
      <c r="A646" s="65"/>
      <c r="B646" s="65"/>
      <c r="C646" s="65"/>
      <c r="D646" s="66"/>
      <c r="E646" s="65"/>
      <c r="F646" s="118"/>
      <c r="G646" s="118"/>
      <c r="H646" s="118"/>
      <c r="I646" s="11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</row>
    <row r="647" spans="1:23" ht="12.75" customHeight="1" x14ac:dyDescent="0.2">
      <c r="A647" s="65"/>
      <c r="B647" s="65"/>
      <c r="C647" s="65"/>
      <c r="D647" s="66"/>
      <c r="E647" s="65"/>
      <c r="F647" s="118"/>
      <c r="G647" s="118"/>
      <c r="H647" s="118"/>
      <c r="I647" s="11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</row>
    <row r="648" spans="1:23" ht="12.75" customHeight="1" x14ac:dyDescent="0.2">
      <c r="A648" s="65"/>
      <c r="B648" s="65"/>
      <c r="C648" s="65"/>
      <c r="D648" s="66"/>
      <c r="E648" s="65"/>
      <c r="F648" s="118"/>
      <c r="G648" s="118"/>
      <c r="H648" s="118"/>
      <c r="I648" s="11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</row>
    <row r="649" spans="1:23" ht="12.75" customHeight="1" x14ac:dyDescent="0.2">
      <c r="A649" s="65"/>
      <c r="B649" s="65"/>
      <c r="C649" s="65"/>
      <c r="D649" s="66"/>
      <c r="E649" s="65"/>
      <c r="F649" s="118"/>
      <c r="G649" s="118"/>
      <c r="H649" s="118"/>
      <c r="I649" s="11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</row>
    <row r="650" spans="1:23" ht="12.75" customHeight="1" x14ac:dyDescent="0.2">
      <c r="A650" s="65"/>
      <c r="B650" s="65"/>
      <c r="C650" s="65"/>
      <c r="D650" s="66"/>
      <c r="E650" s="65"/>
      <c r="F650" s="118"/>
      <c r="G650" s="118"/>
      <c r="H650" s="118"/>
      <c r="I650" s="11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</row>
    <row r="651" spans="1:23" ht="12.75" customHeight="1" x14ac:dyDescent="0.2">
      <c r="A651" s="65"/>
      <c r="B651" s="65"/>
      <c r="C651" s="65"/>
      <c r="D651" s="66"/>
      <c r="E651" s="65"/>
      <c r="F651" s="118"/>
      <c r="G651" s="118"/>
      <c r="H651" s="118"/>
      <c r="I651" s="11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</row>
    <row r="652" spans="1:23" ht="12.75" customHeight="1" x14ac:dyDescent="0.2">
      <c r="A652" s="65"/>
      <c r="B652" s="65"/>
      <c r="C652" s="65"/>
      <c r="D652" s="66"/>
      <c r="E652" s="65"/>
      <c r="F652" s="118"/>
      <c r="G652" s="118"/>
      <c r="H652" s="118"/>
      <c r="I652" s="11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</row>
    <row r="653" spans="1:23" ht="12.75" customHeight="1" x14ac:dyDescent="0.2">
      <c r="A653" s="65"/>
      <c r="B653" s="65"/>
      <c r="C653" s="65"/>
      <c r="D653" s="66"/>
      <c r="E653" s="65"/>
      <c r="F653" s="118"/>
      <c r="G653" s="118"/>
      <c r="H653" s="118"/>
      <c r="I653" s="11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</row>
    <row r="654" spans="1:23" ht="12.75" customHeight="1" x14ac:dyDescent="0.2">
      <c r="A654" s="65"/>
      <c r="B654" s="65"/>
      <c r="C654" s="65"/>
      <c r="D654" s="66"/>
      <c r="E654" s="65"/>
      <c r="F654" s="118"/>
      <c r="G654" s="118"/>
      <c r="H654" s="118"/>
      <c r="I654" s="11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</row>
    <row r="655" spans="1:23" ht="12.75" customHeight="1" x14ac:dyDescent="0.2">
      <c r="A655" s="65"/>
      <c r="B655" s="65"/>
      <c r="C655" s="65"/>
      <c r="D655" s="66"/>
      <c r="E655" s="65"/>
      <c r="F655" s="118"/>
      <c r="G655" s="118"/>
      <c r="H655" s="118"/>
      <c r="I655" s="11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</row>
    <row r="656" spans="1:23" ht="12.75" customHeight="1" x14ac:dyDescent="0.2">
      <c r="A656" s="65"/>
      <c r="B656" s="65"/>
      <c r="C656" s="65"/>
      <c r="D656" s="66"/>
      <c r="E656" s="65"/>
      <c r="F656" s="118"/>
      <c r="G656" s="118"/>
      <c r="H656" s="118"/>
      <c r="I656" s="11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</row>
    <row r="657" spans="1:23" ht="12.75" customHeight="1" x14ac:dyDescent="0.2">
      <c r="A657" s="65"/>
      <c r="B657" s="65"/>
      <c r="C657" s="65"/>
      <c r="D657" s="66"/>
      <c r="E657" s="65"/>
      <c r="F657" s="118"/>
      <c r="G657" s="118"/>
      <c r="H657" s="118"/>
      <c r="I657" s="11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</row>
    <row r="658" spans="1:23" ht="12.75" customHeight="1" x14ac:dyDescent="0.2">
      <c r="A658" s="65"/>
      <c r="B658" s="65"/>
      <c r="C658" s="65"/>
      <c r="D658" s="66"/>
      <c r="E658" s="65"/>
      <c r="F658" s="118"/>
      <c r="G658" s="118"/>
      <c r="H658" s="118"/>
      <c r="I658" s="11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</row>
    <row r="659" spans="1:23" ht="12.75" customHeight="1" x14ac:dyDescent="0.2">
      <c r="A659" s="65"/>
      <c r="B659" s="65"/>
      <c r="C659" s="65"/>
      <c r="D659" s="66"/>
      <c r="E659" s="65"/>
      <c r="F659" s="118"/>
      <c r="G659" s="118"/>
      <c r="H659" s="118"/>
      <c r="I659" s="11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</row>
    <row r="660" spans="1:23" ht="12.75" customHeight="1" x14ac:dyDescent="0.2">
      <c r="A660" s="65"/>
      <c r="B660" s="65"/>
      <c r="C660" s="65"/>
      <c r="D660" s="66"/>
      <c r="E660" s="65"/>
      <c r="F660" s="118"/>
      <c r="G660" s="118"/>
      <c r="H660" s="118"/>
      <c r="I660" s="11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</row>
    <row r="661" spans="1:23" ht="12.75" customHeight="1" x14ac:dyDescent="0.2">
      <c r="A661" s="65"/>
      <c r="B661" s="65"/>
      <c r="C661" s="65"/>
      <c r="D661" s="66"/>
      <c r="E661" s="65"/>
      <c r="F661" s="118"/>
      <c r="G661" s="118"/>
      <c r="H661" s="118"/>
      <c r="I661" s="11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</row>
    <row r="662" spans="1:23" ht="12.75" customHeight="1" x14ac:dyDescent="0.2">
      <c r="A662" s="65"/>
      <c r="B662" s="65"/>
      <c r="C662" s="65"/>
      <c r="D662" s="66"/>
      <c r="E662" s="65"/>
      <c r="F662" s="118"/>
      <c r="G662" s="118"/>
      <c r="H662" s="118"/>
      <c r="I662" s="11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</row>
    <row r="663" spans="1:23" ht="12.75" customHeight="1" x14ac:dyDescent="0.2">
      <c r="A663" s="65"/>
      <c r="B663" s="65"/>
      <c r="C663" s="65"/>
      <c r="D663" s="66"/>
      <c r="E663" s="65"/>
      <c r="F663" s="118"/>
      <c r="G663" s="118"/>
      <c r="H663" s="118"/>
      <c r="I663" s="11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</row>
    <row r="664" spans="1:23" ht="12.75" customHeight="1" x14ac:dyDescent="0.2">
      <c r="A664" s="65"/>
      <c r="B664" s="65"/>
      <c r="C664" s="65"/>
      <c r="D664" s="66"/>
      <c r="E664" s="65"/>
      <c r="F664" s="118"/>
      <c r="G664" s="118"/>
      <c r="H664" s="118"/>
      <c r="I664" s="11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</row>
    <row r="665" spans="1:23" ht="12.75" customHeight="1" x14ac:dyDescent="0.2">
      <c r="A665" s="65"/>
      <c r="B665" s="65"/>
      <c r="C665" s="65"/>
      <c r="D665" s="66"/>
      <c r="E665" s="65"/>
      <c r="F665" s="118"/>
      <c r="G665" s="118"/>
      <c r="H665" s="118"/>
      <c r="I665" s="11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</row>
    <row r="666" spans="1:23" ht="12.75" customHeight="1" x14ac:dyDescent="0.2">
      <c r="A666" s="65"/>
      <c r="B666" s="65"/>
      <c r="C666" s="65"/>
      <c r="D666" s="66"/>
      <c r="E666" s="65"/>
      <c r="F666" s="118"/>
      <c r="G666" s="118"/>
      <c r="H666" s="118"/>
      <c r="I666" s="11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</row>
    <row r="667" spans="1:23" ht="12.75" customHeight="1" x14ac:dyDescent="0.2">
      <c r="A667" s="65"/>
      <c r="B667" s="65"/>
      <c r="C667" s="65"/>
      <c r="D667" s="66"/>
      <c r="E667" s="65"/>
      <c r="F667" s="118"/>
      <c r="G667" s="118"/>
      <c r="H667" s="118"/>
      <c r="I667" s="11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</row>
    <row r="668" spans="1:23" ht="12.75" customHeight="1" x14ac:dyDescent="0.2">
      <c r="A668" s="65"/>
      <c r="B668" s="65"/>
      <c r="C668" s="65"/>
      <c r="D668" s="66"/>
      <c r="E668" s="65"/>
      <c r="F668" s="118"/>
      <c r="G668" s="118"/>
      <c r="H668" s="118"/>
      <c r="I668" s="11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</row>
    <row r="669" spans="1:23" ht="12.75" customHeight="1" x14ac:dyDescent="0.2">
      <c r="A669" s="65"/>
      <c r="B669" s="65"/>
      <c r="C669" s="65"/>
      <c r="D669" s="66"/>
      <c r="E669" s="65"/>
      <c r="F669" s="118"/>
      <c r="G669" s="118"/>
      <c r="H669" s="118"/>
      <c r="I669" s="11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</row>
    <row r="670" spans="1:23" ht="12.75" customHeight="1" x14ac:dyDescent="0.2">
      <c r="A670" s="65"/>
      <c r="B670" s="65"/>
      <c r="C670" s="65"/>
      <c r="D670" s="66"/>
      <c r="E670" s="65"/>
      <c r="F670" s="118"/>
      <c r="G670" s="118"/>
      <c r="H670" s="118"/>
      <c r="I670" s="11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</row>
    <row r="671" spans="1:23" ht="12.75" customHeight="1" x14ac:dyDescent="0.2">
      <c r="A671" s="65"/>
      <c r="B671" s="65"/>
      <c r="C671" s="65"/>
      <c r="D671" s="66"/>
      <c r="E671" s="65"/>
      <c r="F671" s="118"/>
      <c r="G671" s="118"/>
      <c r="H671" s="118"/>
      <c r="I671" s="11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</row>
    <row r="672" spans="1:23" ht="12.75" customHeight="1" x14ac:dyDescent="0.2">
      <c r="A672" s="65"/>
      <c r="B672" s="65"/>
      <c r="C672" s="65"/>
      <c r="D672" s="66"/>
      <c r="E672" s="65"/>
      <c r="F672" s="118"/>
      <c r="G672" s="118"/>
      <c r="H672" s="118"/>
      <c r="I672" s="11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</row>
    <row r="673" spans="1:23" ht="12.75" customHeight="1" x14ac:dyDescent="0.2">
      <c r="A673" s="65"/>
      <c r="B673" s="65"/>
      <c r="C673" s="65"/>
      <c r="D673" s="66"/>
      <c r="E673" s="65"/>
      <c r="F673" s="118"/>
      <c r="G673" s="118"/>
      <c r="H673" s="118"/>
      <c r="I673" s="11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</row>
    <row r="674" spans="1:23" ht="12.75" customHeight="1" x14ac:dyDescent="0.2">
      <c r="A674" s="65"/>
      <c r="B674" s="65"/>
      <c r="C674" s="65"/>
      <c r="D674" s="66"/>
      <c r="E674" s="65"/>
      <c r="F674" s="118"/>
      <c r="G674" s="118"/>
      <c r="H674" s="118"/>
      <c r="I674" s="11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</row>
    <row r="675" spans="1:23" ht="12.75" customHeight="1" x14ac:dyDescent="0.2">
      <c r="A675" s="65"/>
      <c r="B675" s="65"/>
      <c r="C675" s="65"/>
      <c r="D675" s="66"/>
      <c r="E675" s="65"/>
      <c r="F675" s="118"/>
      <c r="G675" s="118"/>
      <c r="H675" s="118"/>
      <c r="I675" s="11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</row>
    <row r="676" spans="1:23" ht="12.75" customHeight="1" x14ac:dyDescent="0.2">
      <c r="A676" s="65"/>
      <c r="B676" s="65"/>
      <c r="C676" s="65"/>
      <c r="D676" s="66"/>
      <c r="E676" s="65"/>
      <c r="F676" s="118"/>
      <c r="G676" s="118"/>
      <c r="H676" s="118"/>
      <c r="I676" s="11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</row>
    <row r="677" spans="1:23" ht="12.75" customHeight="1" x14ac:dyDescent="0.2">
      <c r="A677" s="65"/>
      <c r="B677" s="65"/>
      <c r="C677" s="65"/>
      <c r="D677" s="66"/>
      <c r="E677" s="65"/>
      <c r="F677" s="118"/>
      <c r="G677" s="118"/>
      <c r="H677" s="118"/>
      <c r="I677" s="11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</row>
    <row r="678" spans="1:23" ht="12.75" customHeight="1" x14ac:dyDescent="0.2">
      <c r="A678" s="65"/>
      <c r="B678" s="65"/>
      <c r="C678" s="65"/>
      <c r="D678" s="66"/>
      <c r="E678" s="65"/>
      <c r="F678" s="118"/>
      <c r="G678" s="118"/>
      <c r="H678" s="118"/>
      <c r="I678" s="11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</row>
    <row r="679" spans="1:23" ht="12.75" customHeight="1" x14ac:dyDescent="0.2">
      <c r="A679" s="65"/>
      <c r="B679" s="65"/>
      <c r="C679" s="65"/>
      <c r="D679" s="66"/>
      <c r="E679" s="65"/>
      <c r="F679" s="118"/>
      <c r="G679" s="118"/>
      <c r="H679" s="118"/>
      <c r="I679" s="11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</row>
    <row r="680" spans="1:23" ht="12.75" customHeight="1" x14ac:dyDescent="0.2">
      <c r="A680" s="65"/>
      <c r="B680" s="65"/>
      <c r="C680" s="65"/>
      <c r="D680" s="66"/>
      <c r="E680" s="65"/>
      <c r="F680" s="118"/>
      <c r="G680" s="118"/>
      <c r="H680" s="118"/>
      <c r="I680" s="11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</row>
    <row r="681" spans="1:23" ht="12.75" customHeight="1" x14ac:dyDescent="0.2">
      <c r="A681" s="65"/>
      <c r="B681" s="65"/>
      <c r="C681" s="65"/>
      <c r="D681" s="66"/>
      <c r="E681" s="65"/>
      <c r="F681" s="118"/>
      <c r="G681" s="118"/>
      <c r="H681" s="118"/>
      <c r="I681" s="11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</row>
    <row r="682" spans="1:23" ht="12.75" customHeight="1" x14ac:dyDescent="0.2">
      <c r="A682" s="65"/>
      <c r="B682" s="65"/>
      <c r="C682" s="65"/>
      <c r="D682" s="66"/>
      <c r="E682" s="65"/>
      <c r="F682" s="118"/>
      <c r="G682" s="118"/>
      <c r="H682" s="118"/>
      <c r="I682" s="11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</row>
    <row r="683" spans="1:23" ht="12.75" customHeight="1" x14ac:dyDescent="0.2">
      <c r="A683" s="65"/>
      <c r="B683" s="65"/>
      <c r="C683" s="65"/>
      <c r="D683" s="66"/>
      <c r="E683" s="65"/>
      <c r="F683" s="118"/>
      <c r="G683" s="118"/>
      <c r="H683" s="118"/>
      <c r="I683" s="11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</row>
    <row r="684" spans="1:23" ht="12.75" customHeight="1" x14ac:dyDescent="0.2">
      <c r="A684" s="65"/>
      <c r="B684" s="65"/>
      <c r="C684" s="65"/>
      <c r="D684" s="66"/>
      <c r="E684" s="65"/>
      <c r="F684" s="118"/>
      <c r="G684" s="118"/>
      <c r="H684" s="118"/>
      <c r="I684" s="11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</row>
    <row r="685" spans="1:23" ht="12.75" customHeight="1" x14ac:dyDescent="0.2">
      <c r="A685" s="65"/>
      <c r="B685" s="65"/>
      <c r="C685" s="65"/>
      <c r="D685" s="66"/>
      <c r="E685" s="65"/>
      <c r="F685" s="118"/>
      <c r="G685" s="118"/>
      <c r="H685" s="118"/>
      <c r="I685" s="11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</row>
    <row r="686" spans="1:23" ht="12.75" customHeight="1" x14ac:dyDescent="0.2">
      <c r="A686" s="65"/>
      <c r="B686" s="65"/>
      <c r="C686" s="65"/>
      <c r="D686" s="66"/>
      <c r="E686" s="65"/>
      <c r="F686" s="118"/>
      <c r="G686" s="118"/>
      <c r="H686" s="118"/>
      <c r="I686" s="11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</row>
    <row r="687" spans="1:23" ht="12.75" customHeight="1" x14ac:dyDescent="0.2">
      <c r="A687" s="65"/>
      <c r="B687" s="65"/>
      <c r="C687" s="65"/>
      <c r="D687" s="66"/>
      <c r="E687" s="65"/>
      <c r="F687" s="118"/>
      <c r="G687" s="118"/>
      <c r="H687" s="118"/>
      <c r="I687" s="11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</row>
    <row r="688" spans="1:23" ht="12.75" customHeight="1" x14ac:dyDescent="0.2">
      <c r="A688" s="65"/>
      <c r="B688" s="65"/>
      <c r="C688" s="65"/>
      <c r="D688" s="66"/>
      <c r="E688" s="65"/>
      <c r="F688" s="118"/>
      <c r="G688" s="118"/>
      <c r="H688" s="118"/>
      <c r="I688" s="11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</row>
    <row r="689" spans="1:23" ht="12.75" customHeight="1" x14ac:dyDescent="0.2">
      <c r="A689" s="65"/>
      <c r="B689" s="65"/>
      <c r="C689" s="65"/>
      <c r="D689" s="66"/>
      <c r="E689" s="65"/>
      <c r="F689" s="118"/>
      <c r="G689" s="118"/>
      <c r="H689" s="118"/>
      <c r="I689" s="11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</row>
    <row r="690" spans="1:23" ht="12.75" customHeight="1" x14ac:dyDescent="0.2">
      <c r="A690" s="65"/>
      <c r="B690" s="65"/>
      <c r="C690" s="65"/>
      <c r="D690" s="66"/>
      <c r="E690" s="65"/>
      <c r="F690" s="118"/>
      <c r="G690" s="118"/>
      <c r="H690" s="118"/>
      <c r="I690" s="11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</row>
    <row r="691" spans="1:23" ht="12.75" customHeight="1" x14ac:dyDescent="0.2">
      <c r="A691" s="65"/>
      <c r="B691" s="65"/>
      <c r="C691" s="65"/>
      <c r="D691" s="66"/>
      <c r="E691" s="65"/>
      <c r="F691" s="118"/>
      <c r="G691" s="118"/>
      <c r="H691" s="118"/>
      <c r="I691" s="11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</row>
    <row r="692" spans="1:23" ht="12.75" customHeight="1" x14ac:dyDescent="0.2">
      <c r="A692" s="65"/>
      <c r="B692" s="65"/>
      <c r="C692" s="65"/>
      <c r="D692" s="66"/>
      <c r="E692" s="65"/>
      <c r="F692" s="118"/>
      <c r="G692" s="118"/>
      <c r="H692" s="118"/>
      <c r="I692" s="11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</row>
    <row r="693" spans="1:23" ht="12.75" customHeight="1" x14ac:dyDescent="0.2">
      <c r="A693" s="65"/>
      <c r="B693" s="65"/>
      <c r="C693" s="65"/>
      <c r="D693" s="66"/>
      <c r="E693" s="65"/>
      <c r="F693" s="118"/>
      <c r="G693" s="118"/>
      <c r="H693" s="118"/>
      <c r="I693" s="11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</row>
    <row r="694" spans="1:23" ht="12.75" customHeight="1" x14ac:dyDescent="0.2">
      <c r="A694" s="65"/>
      <c r="B694" s="65"/>
      <c r="C694" s="65"/>
      <c r="D694" s="66"/>
      <c r="E694" s="65"/>
      <c r="F694" s="118"/>
      <c r="G694" s="118"/>
      <c r="H694" s="118"/>
      <c r="I694" s="11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</row>
    <row r="695" spans="1:23" ht="12.75" customHeight="1" x14ac:dyDescent="0.2">
      <c r="A695" s="65"/>
      <c r="B695" s="65"/>
      <c r="C695" s="65"/>
      <c r="D695" s="66"/>
      <c r="E695" s="65"/>
      <c r="F695" s="118"/>
      <c r="G695" s="118"/>
      <c r="H695" s="118"/>
      <c r="I695" s="11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</row>
    <row r="696" spans="1:23" ht="12.75" customHeight="1" x14ac:dyDescent="0.2">
      <c r="A696" s="65"/>
      <c r="B696" s="65"/>
      <c r="C696" s="65"/>
      <c r="D696" s="66"/>
      <c r="E696" s="65"/>
      <c r="F696" s="118"/>
      <c r="G696" s="118"/>
      <c r="H696" s="118"/>
      <c r="I696" s="11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</row>
    <row r="697" spans="1:23" ht="12.75" customHeight="1" x14ac:dyDescent="0.2">
      <c r="A697" s="65"/>
      <c r="B697" s="65"/>
      <c r="C697" s="65"/>
      <c r="D697" s="66"/>
      <c r="E697" s="65"/>
      <c r="F697" s="118"/>
      <c r="G697" s="118"/>
      <c r="H697" s="118"/>
      <c r="I697" s="11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</row>
    <row r="698" spans="1:23" ht="12.75" customHeight="1" x14ac:dyDescent="0.2">
      <c r="A698" s="65"/>
      <c r="B698" s="65"/>
      <c r="C698" s="65"/>
      <c r="D698" s="66"/>
      <c r="E698" s="65"/>
      <c r="F698" s="118"/>
      <c r="G698" s="118"/>
      <c r="H698" s="118"/>
      <c r="I698" s="11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</row>
    <row r="699" spans="1:23" ht="12.75" customHeight="1" x14ac:dyDescent="0.2">
      <c r="A699" s="65"/>
      <c r="B699" s="65"/>
      <c r="C699" s="65"/>
      <c r="D699" s="66"/>
      <c r="E699" s="65"/>
      <c r="F699" s="118"/>
      <c r="G699" s="118"/>
      <c r="H699" s="118"/>
      <c r="I699" s="11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</row>
    <row r="700" spans="1:23" ht="12.75" customHeight="1" x14ac:dyDescent="0.2">
      <c r="A700" s="65"/>
      <c r="B700" s="65"/>
      <c r="C700" s="65"/>
      <c r="D700" s="66"/>
      <c r="E700" s="65"/>
      <c r="F700" s="118"/>
      <c r="G700" s="118"/>
      <c r="H700" s="118"/>
      <c r="I700" s="11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</row>
    <row r="701" spans="1:23" ht="12.75" customHeight="1" x14ac:dyDescent="0.2">
      <c r="A701" s="65"/>
      <c r="B701" s="65"/>
      <c r="C701" s="65"/>
      <c r="D701" s="66"/>
      <c r="E701" s="65"/>
      <c r="F701" s="118"/>
      <c r="G701" s="118"/>
      <c r="H701" s="118"/>
      <c r="I701" s="11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</row>
    <row r="702" spans="1:23" ht="12.75" customHeight="1" x14ac:dyDescent="0.2">
      <c r="A702" s="65"/>
      <c r="B702" s="65"/>
      <c r="C702" s="65"/>
      <c r="D702" s="66"/>
      <c r="E702" s="65"/>
      <c r="F702" s="118"/>
      <c r="G702" s="118"/>
      <c r="H702" s="118"/>
      <c r="I702" s="11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</row>
    <row r="703" spans="1:23" ht="12.75" customHeight="1" x14ac:dyDescent="0.2">
      <c r="A703" s="65"/>
      <c r="B703" s="65"/>
      <c r="C703" s="65"/>
      <c r="D703" s="66"/>
      <c r="E703" s="65"/>
      <c r="F703" s="118"/>
      <c r="G703" s="118"/>
      <c r="H703" s="118"/>
      <c r="I703" s="11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</row>
    <row r="704" spans="1:23" ht="12.75" customHeight="1" x14ac:dyDescent="0.2">
      <c r="A704" s="65"/>
      <c r="B704" s="65"/>
      <c r="C704" s="65"/>
      <c r="D704" s="66"/>
      <c r="E704" s="65"/>
      <c r="F704" s="118"/>
      <c r="G704" s="118"/>
      <c r="H704" s="118"/>
      <c r="I704" s="11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</row>
    <row r="705" spans="1:23" ht="12.75" customHeight="1" x14ac:dyDescent="0.2">
      <c r="A705" s="65"/>
      <c r="B705" s="65"/>
      <c r="C705" s="65"/>
      <c r="D705" s="66"/>
      <c r="E705" s="65"/>
      <c r="F705" s="118"/>
      <c r="G705" s="118"/>
      <c r="H705" s="118"/>
      <c r="I705" s="11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</row>
    <row r="706" spans="1:23" ht="12.75" customHeight="1" x14ac:dyDescent="0.2">
      <c r="A706" s="65"/>
      <c r="B706" s="65"/>
      <c r="C706" s="65"/>
      <c r="D706" s="66"/>
      <c r="E706" s="65"/>
      <c r="F706" s="118"/>
      <c r="G706" s="118"/>
      <c r="H706" s="118"/>
      <c r="I706" s="11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</row>
    <row r="707" spans="1:23" ht="12.75" customHeight="1" x14ac:dyDescent="0.2">
      <c r="A707" s="65"/>
      <c r="B707" s="65"/>
      <c r="C707" s="65"/>
      <c r="D707" s="66"/>
      <c r="E707" s="65"/>
      <c r="F707" s="118"/>
      <c r="G707" s="118"/>
      <c r="H707" s="118"/>
      <c r="I707" s="11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</row>
    <row r="708" spans="1:23" ht="12.75" customHeight="1" x14ac:dyDescent="0.2">
      <c r="A708" s="65"/>
      <c r="B708" s="65"/>
      <c r="C708" s="65"/>
      <c r="D708" s="66"/>
      <c r="E708" s="65"/>
      <c r="F708" s="118"/>
      <c r="G708" s="118"/>
      <c r="H708" s="118"/>
      <c r="I708" s="11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</row>
    <row r="709" spans="1:23" ht="12.75" customHeight="1" x14ac:dyDescent="0.2">
      <c r="A709" s="65"/>
      <c r="B709" s="65"/>
      <c r="C709" s="65"/>
      <c r="D709" s="66"/>
      <c r="E709" s="65"/>
      <c r="F709" s="118"/>
      <c r="G709" s="118"/>
      <c r="H709" s="118"/>
      <c r="I709" s="11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</row>
    <row r="710" spans="1:23" ht="12.75" customHeight="1" x14ac:dyDescent="0.2">
      <c r="A710" s="65"/>
      <c r="B710" s="65"/>
      <c r="C710" s="65"/>
      <c r="D710" s="66"/>
      <c r="E710" s="65"/>
      <c r="F710" s="118"/>
      <c r="G710" s="118"/>
      <c r="H710" s="118"/>
      <c r="I710" s="11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</row>
    <row r="711" spans="1:23" ht="12.75" customHeight="1" x14ac:dyDescent="0.2">
      <c r="A711" s="65"/>
      <c r="B711" s="65"/>
      <c r="C711" s="65"/>
      <c r="D711" s="66"/>
      <c r="E711" s="65"/>
      <c r="F711" s="118"/>
      <c r="G711" s="118"/>
      <c r="H711" s="118"/>
      <c r="I711" s="11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</row>
    <row r="712" spans="1:23" ht="12.75" customHeight="1" x14ac:dyDescent="0.2">
      <c r="A712" s="65"/>
      <c r="B712" s="65"/>
      <c r="C712" s="65"/>
      <c r="D712" s="66"/>
      <c r="E712" s="65"/>
      <c r="F712" s="118"/>
      <c r="G712" s="118"/>
      <c r="H712" s="118"/>
      <c r="I712" s="11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</row>
    <row r="713" spans="1:23" ht="12.75" customHeight="1" x14ac:dyDescent="0.2">
      <c r="A713" s="65"/>
      <c r="B713" s="65"/>
      <c r="C713" s="65"/>
      <c r="D713" s="66"/>
      <c r="E713" s="65"/>
      <c r="F713" s="118"/>
      <c r="G713" s="118"/>
      <c r="H713" s="118"/>
      <c r="I713" s="11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</row>
    <row r="714" spans="1:23" ht="12.75" customHeight="1" x14ac:dyDescent="0.2">
      <c r="A714" s="65"/>
      <c r="B714" s="65"/>
      <c r="C714" s="65"/>
      <c r="D714" s="66"/>
      <c r="E714" s="65"/>
      <c r="F714" s="118"/>
      <c r="G714" s="118"/>
      <c r="H714" s="118"/>
      <c r="I714" s="11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</row>
    <row r="715" spans="1:23" ht="12.75" customHeight="1" x14ac:dyDescent="0.2">
      <c r="A715" s="65"/>
      <c r="B715" s="65"/>
      <c r="C715" s="65"/>
      <c r="D715" s="66"/>
      <c r="E715" s="65"/>
      <c r="F715" s="118"/>
      <c r="G715" s="118"/>
      <c r="H715" s="118"/>
      <c r="I715" s="11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</row>
    <row r="716" spans="1:23" ht="12.75" customHeight="1" x14ac:dyDescent="0.2">
      <c r="A716" s="65"/>
      <c r="B716" s="65"/>
      <c r="C716" s="65"/>
      <c r="D716" s="66"/>
      <c r="E716" s="65"/>
      <c r="F716" s="118"/>
      <c r="G716" s="118"/>
      <c r="H716" s="118"/>
      <c r="I716" s="11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</row>
    <row r="717" spans="1:23" ht="12.75" customHeight="1" x14ac:dyDescent="0.2">
      <c r="A717" s="65"/>
      <c r="B717" s="65"/>
      <c r="C717" s="65"/>
      <c r="D717" s="66"/>
      <c r="E717" s="65"/>
      <c r="F717" s="118"/>
      <c r="G717" s="118"/>
      <c r="H717" s="118"/>
      <c r="I717" s="11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</row>
    <row r="718" spans="1:23" ht="12.75" customHeight="1" x14ac:dyDescent="0.2">
      <c r="A718" s="65"/>
      <c r="B718" s="65"/>
      <c r="C718" s="65"/>
      <c r="D718" s="66"/>
      <c r="E718" s="65"/>
      <c r="F718" s="118"/>
      <c r="G718" s="118"/>
      <c r="H718" s="118"/>
      <c r="I718" s="11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</row>
    <row r="719" spans="1:23" ht="12.75" customHeight="1" x14ac:dyDescent="0.2">
      <c r="A719" s="65"/>
      <c r="B719" s="65"/>
      <c r="C719" s="65"/>
      <c r="D719" s="66"/>
      <c r="E719" s="65"/>
      <c r="F719" s="118"/>
      <c r="G719" s="118"/>
      <c r="H719" s="118"/>
      <c r="I719" s="11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</row>
    <row r="720" spans="1:23" ht="12.75" customHeight="1" x14ac:dyDescent="0.2">
      <c r="A720" s="65"/>
      <c r="B720" s="65"/>
      <c r="C720" s="65"/>
      <c r="D720" s="66"/>
      <c r="E720" s="65"/>
      <c r="F720" s="118"/>
      <c r="G720" s="118"/>
      <c r="H720" s="118"/>
      <c r="I720" s="11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</row>
    <row r="721" spans="1:23" ht="12.75" customHeight="1" x14ac:dyDescent="0.2">
      <c r="A721" s="65"/>
      <c r="B721" s="65"/>
      <c r="C721" s="65"/>
      <c r="D721" s="66"/>
      <c r="E721" s="65"/>
      <c r="F721" s="118"/>
      <c r="G721" s="118"/>
      <c r="H721" s="118"/>
      <c r="I721" s="11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</row>
    <row r="722" spans="1:23" ht="12.75" customHeight="1" x14ac:dyDescent="0.2">
      <c r="A722" s="65"/>
      <c r="B722" s="65"/>
      <c r="C722" s="65"/>
      <c r="D722" s="66"/>
      <c r="E722" s="65"/>
      <c r="F722" s="118"/>
      <c r="G722" s="118"/>
      <c r="H722" s="118"/>
      <c r="I722" s="11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</row>
    <row r="723" spans="1:23" ht="12.75" customHeight="1" x14ac:dyDescent="0.2">
      <c r="A723" s="65"/>
      <c r="B723" s="65"/>
      <c r="C723" s="65"/>
      <c r="D723" s="66"/>
      <c r="E723" s="65"/>
      <c r="F723" s="118"/>
      <c r="G723" s="118"/>
      <c r="H723" s="118"/>
      <c r="I723" s="11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</row>
    <row r="724" spans="1:23" ht="12.75" customHeight="1" x14ac:dyDescent="0.2">
      <c r="A724" s="65"/>
      <c r="B724" s="65"/>
      <c r="C724" s="65"/>
      <c r="D724" s="66"/>
      <c r="E724" s="65"/>
      <c r="F724" s="118"/>
      <c r="G724" s="118"/>
      <c r="H724" s="118"/>
      <c r="I724" s="11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</row>
    <row r="725" spans="1:23" ht="12.75" customHeight="1" x14ac:dyDescent="0.2">
      <c r="A725" s="65"/>
      <c r="B725" s="65"/>
      <c r="C725" s="65"/>
      <c r="D725" s="66"/>
      <c r="E725" s="65"/>
      <c r="F725" s="118"/>
      <c r="G725" s="118"/>
      <c r="H725" s="118"/>
      <c r="I725" s="11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</row>
    <row r="726" spans="1:23" ht="12.75" customHeight="1" x14ac:dyDescent="0.2">
      <c r="A726" s="65"/>
      <c r="B726" s="65"/>
      <c r="C726" s="65"/>
      <c r="D726" s="66"/>
      <c r="E726" s="65"/>
      <c r="F726" s="118"/>
      <c r="G726" s="118"/>
      <c r="H726" s="118"/>
      <c r="I726" s="11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</row>
    <row r="727" spans="1:23" ht="12.75" customHeight="1" x14ac:dyDescent="0.2">
      <c r="A727" s="65"/>
      <c r="B727" s="65"/>
      <c r="C727" s="65"/>
      <c r="D727" s="66"/>
      <c r="E727" s="65"/>
      <c r="F727" s="118"/>
      <c r="G727" s="118"/>
      <c r="H727" s="118"/>
      <c r="I727" s="11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</row>
    <row r="728" spans="1:23" ht="12.75" customHeight="1" x14ac:dyDescent="0.2">
      <c r="A728" s="65"/>
      <c r="B728" s="65"/>
      <c r="C728" s="65"/>
      <c r="D728" s="66"/>
      <c r="E728" s="65"/>
      <c r="F728" s="118"/>
      <c r="G728" s="118"/>
      <c r="H728" s="118"/>
      <c r="I728" s="11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</row>
    <row r="729" spans="1:23" ht="12.75" customHeight="1" x14ac:dyDescent="0.2">
      <c r="A729" s="65"/>
      <c r="B729" s="65"/>
      <c r="C729" s="65"/>
      <c r="D729" s="66"/>
      <c r="E729" s="65"/>
      <c r="F729" s="118"/>
      <c r="G729" s="118"/>
      <c r="H729" s="118"/>
      <c r="I729" s="11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</row>
    <row r="730" spans="1:23" ht="12.75" customHeight="1" x14ac:dyDescent="0.2">
      <c r="A730" s="65"/>
      <c r="B730" s="65"/>
      <c r="C730" s="65"/>
      <c r="D730" s="66"/>
      <c r="E730" s="65"/>
      <c r="F730" s="118"/>
      <c r="G730" s="118"/>
      <c r="H730" s="118"/>
      <c r="I730" s="11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</row>
    <row r="731" spans="1:23" ht="12.75" customHeight="1" x14ac:dyDescent="0.2">
      <c r="A731" s="65"/>
      <c r="B731" s="65"/>
      <c r="C731" s="65"/>
      <c r="D731" s="66"/>
      <c r="E731" s="65"/>
      <c r="F731" s="118"/>
      <c r="G731" s="118"/>
      <c r="H731" s="118"/>
      <c r="I731" s="11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</row>
    <row r="732" spans="1:23" ht="12.75" customHeight="1" x14ac:dyDescent="0.2">
      <c r="A732" s="65"/>
      <c r="B732" s="65"/>
      <c r="C732" s="65"/>
      <c r="D732" s="66"/>
      <c r="E732" s="65"/>
      <c r="F732" s="118"/>
      <c r="G732" s="118"/>
      <c r="H732" s="118"/>
      <c r="I732" s="11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</row>
    <row r="733" spans="1:23" ht="12.75" customHeight="1" x14ac:dyDescent="0.2">
      <c r="A733" s="65"/>
      <c r="B733" s="65"/>
      <c r="C733" s="65"/>
      <c r="D733" s="66"/>
      <c r="E733" s="65"/>
      <c r="F733" s="118"/>
      <c r="G733" s="118"/>
      <c r="H733" s="118"/>
      <c r="I733" s="11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</row>
    <row r="734" spans="1:23" ht="12.75" customHeight="1" x14ac:dyDescent="0.2">
      <c r="A734" s="65"/>
      <c r="B734" s="65"/>
      <c r="C734" s="65"/>
      <c r="D734" s="66"/>
      <c r="E734" s="65"/>
      <c r="F734" s="118"/>
      <c r="G734" s="118"/>
      <c r="H734" s="118"/>
      <c r="I734" s="11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</row>
    <row r="735" spans="1:23" ht="12.75" customHeight="1" x14ac:dyDescent="0.2">
      <c r="A735" s="65"/>
      <c r="B735" s="65"/>
      <c r="C735" s="65"/>
      <c r="D735" s="66"/>
      <c r="E735" s="65"/>
      <c r="F735" s="118"/>
      <c r="G735" s="118"/>
      <c r="H735" s="118"/>
      <c r="I735" s="11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</row>
    <row r="736" spans="1:23" ht="12.75" customHeight="1" x14ac:dyDescent="0.2">
      <c r="A736" s="65"/>
      <c r="B736" s="65"/>
      <c r="C736" s="65"/>
      <c r="D736" s="66"/>
      <c r="E736" s="65"/>
      <c r="F736" s="118"/>
      <c r="G736" s="118"/>
      <c r="H736" s="118"/>
      <c r="I736" s="11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</row>
    <row r="737" spans="1:23" ht="12.75" customHeight="1" x14ac:dyDescent="0.2">
      <c r="A737" s="65"/>
      <c r="B737" s="65"/>
      <c r="C737" s="65"/>
      <c r="D737" s="66"/>
      <c r="E737" s="65"/>
      <c r="F737" s="118"/>
      <c r="G737" s="118"/>
      <c r="H737" s="118"/>
      <c r="I737" s="11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</row>
    <row r="738" spans="1:23" ht="12.75" customHeight="1" x14ac:dyDescent="0.2">
      <c r="A738" s="65"/>
      <c r="B738" s="65"/>
      <c r="C738" s="65"/>
      <c r="D738" s="66"/>
      <c r="E738" s="65"/>
      <c r="F738" s="118"/>
      <c r="G738" s="118"/>
      <c r="H738" s="118"/>
      <c r="I738" s="11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</row>
    <row r="739" spans="1:23" ht="12.75" customHeight="1" x14ac:dyDescent="0.2">
      <c r="A739" s="65"/>
      <c r="B739" s="65"/>
      <c r="C739" s="65"/>
      <c r="D739" s="66"/>
      <c r="E739" s="65"/>
      <c r="F739" s="118"/>
      <c r="G739" s="118"/>
      <c r="H739" s="118"/>
      <c r="I739" s="11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</row>
    <row r="740" spans="1:23" ht="12.75" customHeight="1" x14ac:dyDescent="0.2">
      <c r="A740" s="65"/>
      <c r="B740" s="65"/>
      <c r="C740" s="65"/>
      <c r="D740" s="66"/>
      <c r="E740" s="65"/>
      <c r="F740" s="118"/>
      <c r="G740" s="118"/>
      <c r="H740" s="118"/>
      <c r="I740" s="11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</row>
    <row r="741" spans="1:23" ht="12.75" customHeight="1" x14ac:dyDescent="0.2">
      <c r="A741" s="65"/>
      <c r="B741" s="65"/>
      <c r="C741" s="65"/>
      <c r="D741" s="66"/>
      <c r="E741" s="65"/>
      <c r="F741" s="118"/>
      <c r="G741" s="118"/>
      <c r="H741" s="118"/>
      <c r="I741" s="11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</row>
    <row r="742" spans="1:23" ht="12.75" customHeight="1" x14ac:dyDescent="0.2">
      <c r="A742" s="65"/>
      <c r="B742" s="65"/>
      <c r="C742" s="65"/>
      <c r="D742" s="66"/>
      <c r="E742" s="65"/>
      <c r="F742" s="118"/>
      <c r="G742" s="118"/>
      <c r="H742" s="118"/>
      <c r="I742" s="11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</row>
    <row r="743" spans="1:23" ht="12.75" customHeight="1" x14ac:dyDescent="0.2">
      <c r="A743" s="65"/>
      <c r="B743" s="65"/>
      <c r="C743" s="65"/>
      <c r="D743" s="66"/>
      <c r="E743" s="65"/>
      <c r="F743" s="118"/>
      <c r="G743" s="118"/>
      <c r="H743" s="118"/>
      <c r="I743" s="11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</row>
    <row r="744" spans="1:23" ht="12.75" customHeight="1" x14ac:dyDescent="0.2">
      <c r="A744" s="65"/>
      <c r="B744" s="65"/>
      <c r="C744" s="65"/>
      <c r="D744" s="66"/>
      <c r="E744" s="65"/>
      <c r="F744" s="118"/>
      <c r="G744" s="118"/>
      <c r="H744" s="118"/>
      <c r="I744" s="11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</row>
    <row r="745" spans="1:23" ht="12.75" customHeight="1" x14ac:dyDescent="0.2">
      <c r="A745" s="65"/>
      <c r="B745" s="65"/>
      <c r="C745" s="65"/>
      <c r="D745" s="66"/>
      <c r="E745" s="65"/>
      <c r="F745" s="118"/>
      <c r="G745" s="118"/>
      <c r="H745" s="118"/>
      <c r="I745" s="11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</row>
    <row r="746" spans="1:23" ht="12.75" customHeight="1" x14ac:dyDescent="0.2">
      <c r="A746" s="65"/>
      <c r="B746" s="65"/>
      <c r="C746" s="65"/>
      <c r="D746" s="66"/>
      <c r="E746" s="65"/>
      <c r="F746" s="118"/>
      <c r="G746" s="118"/>
      <c r="H746" s="118"/>
      <c r="I746" s="11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</row>
    <row r="747" spans="1:23" ht="12.75" customHeight="1" x14ac:dyDescent="0.2">
      <c r="A747" s="65"/>
      <c r="B747" s="65"/>
      <c r="C747" s="65"/>
      <c r="D747" s="66"/>
      <c r="E747" s="65"/>
      <c r="F747" s="118"/>
      <c r="G747" s="118"/>
      <c r="H747" s="118"/>
      <c r="I747" s="11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</row>
    <row r="748" spans="1:23" ht="12.75" customHeight="1" x14ac:dyDescent="0.2">
      <c r="A748" s="65"/>
      <c r="B748" s="65"/>
      <c r="C748" s="65"/>
      <c r="D748" s="66"/>
      <c r="E748" s="65"/>
      <c r="F748" s="118"/>
      <c r="G748" s="118"/>
      <c r="H748" s="118"/>
      <c r="I748" s="11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</row>
    <row r="749" spans="1:23" ht="12.75" customHeight="1" x14ac:dyDescent="0.2">
      <c r="A749" s="65"/>
      <c r="B749" s="65"/>
      <c r="C749" s="65"/>
      <c r="D749" s="66"/>
      <c r="E749" s="65"/>
      <c r="F749" s="118"/>
      <c r="G749" s="118"/>
      <c r="H749" s="118"/>
      <c r="I749" s="11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</row>
    <row r="750" spans="1:23" ht="12.75" customHeight="1" x14ac:dyDescent="0.2">
      <c r="A750" s="65"/>
      <c r="B750" s="65"/>
      <c r="C750" s="65"/>
      <c r="D750" s="66"/>
      <c r="E750" s="65"/>
      <c r="F750" s="118"/>
      <c r="G750" s="118"/>
      <c r="H750" s="118"/>
      <c r="I750" s="11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</row>
    <row r="751" spans="1:23" ht="12.75" customHeight="1" x14ac:dyDescent="0.2">
      <c r="A751" s="65"/>
      <c r="B751" s="65"/>
      <c r="C751" s="65"/>
      <c r="D751" s="66"/>
      <c r="E751" s="65"/>
      <c r="F751" s="118"/>
      <c r="G751" s="118"/>
      <c r="H751" s="118"/>
      <c r="I751" s="11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</row>
    <row r="752" spans="1:23" ht="12.75" customHeight="1" x14ac:dyDescent="0.2">
      <c r="A752" s="65"/>
      <c r="B752" s="65"/>
      <c r="C752" s="65"/>
      <c r="D752" s="66"/>
      <c r="E752" s="65"/>
      <c r="F752" s="118"/>
      <c r="G752" s="118"/>
      <c r="H752" s="118"/>
      <c r="I752" s="11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</row>
    <row r="753" spans="1:23" ht="12.75" customHeight="1" x14ac:dyDescent="0.2">
      <c r="A753" s="65"/>
      <c r="B753" s="65"/>
      <c r="C753" s="65"/>
      <c r="D753" s="66"/>
      <c r="E753" s="65"/>
      <c r="F753" s="118"/>
      <c r="G753" s="118"/>
      <c r="H753" s="118"/>
      <c r="I753" s="11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</row>
    <row r="754" spans="1:23" ht="12.75" customHeight="1" x14ac:dyDescent="0.2">
      <c r="A754" s="65"/>
      <c r="B754" s="65"/>
      <c r="C754" s="65"/>
      <c r="D754" s="66"/>
      <c r="E754" s="65"/>
      <c r="F754" s="118"/>
      <c r="G754" s="118"/>
      <c r="H754" s="118"/>
      <c r="I754" s="11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</row>
    <row r="755" spans="1:23" ht="12.75" customHeight="1" x14ac:dyDescent="0.2">
      <c r="A755" s="65"/>
      <c r="B755" s="65"/>
      <c r="C755" s="65"/>
      <c r="D755" s="66"/>
      <c r="E755" s="65"/>
      <c r="F755" s="118"/>
      <c r="G755" s="118"/>
      <c r="H755" s="118"/>
      <c r="I755" s="11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</row>
    <row r="756" spans="1:23" ht="12.75" customHeight="1" x14ac:dyDescent="0.2">
      <c r="A756" s="65"/>
      <c r="B756" s="65"/>
      <c r="C756" s="65"/>
      <c r="D756" s="66"/>
      <c r="E756" s="65"/>
      <c r="F756" s="118"/>
      <c r="G756" s="118"/>
      <c r="H756" s="118"/>
      <c r="I756" s="11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</row>
    <row r="757" spans="1:23" ht="12.75" customHeight="1" x14ac:dyDescent="0.2">
      <c r="A757" s="65"/>
      <c r="B757" s="65"/>
      <c r="C757" s="65"/>
      <c r="D757" s="66"/>
      <c r="E757" s="65"/>
      <c r="F757" s="118"/>
      <c r="G757" s="118"/>
      <c r="H757" s="118"/>
      <c r="I757" s="11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</row>
    <row r="758" spans="1:23" ht="12.75" customHeight="1" x14ac:dyDescent="0.2">
      <c r="A758" s="65"/>
      <c r="B758" s="65"/>
      <c r="C758" s="65"/>
      <c r="D758" s="66"/>
      <c r="E758" s="65"/>
      <c r="F758" s="118"/>
      <c r="G758" s="118"/>
      <c r="H758" s="118"/>
      <c r="I758" s="11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</row>
    <row r="759" spans="1:23" ht="12.75" customHeight="1" x14ac:dyDescent="0.2">
      <c r="A759" s="65"/>
      <c r="B759" s="65"/>
      <c r="C759" s="65"/>
      <c r="D759" s="66"/>
      <c r="E759" s="65"/>
      <c r="F759" s="118"/>
      <c r="G759" s="118"/>
      <c r="H759" s="118"/>
      <c r="I759" s="11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</row>
    <row r="760" spans="1:23" ht="12.75" customHeight="1" x14ac:dyDescent="0.2">
      <c r="A760" s="65"/>
      <c r="B760" s="65"/>
      <c r="C760" s="65"/>
      <c r="D760" s="66"/>
      <c r="E760" s="65"/>
      <c r="F760" s="118"/>
      <c r="G760" s="118"/>
      <c r="H760" s="118"/>
      <c r="I760" s="11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</row>
    <row r="761" spans="1:23" ht="12.75" customHeight="1" x14ac:dyDescent="0.2">
      <c r="A761" s="65"/>
      <c r="B761" s="65"/>
      <c r="C761" s="65"/>
      <c r="D761" s="66"/>
      <c r="E761" s="65"/>
      <c r="F761" s="118"/>
      <c r="G761" s="118"/>
      <c r="H761" s="118"/>
      <c r="I761" s="11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</row>
    <row r="762" spans="1:23" ht="12.75" customHeight="1" x14ac:dyDescent="0.2">
      <c r="A762" s="65"/>
      <c r="B762" s="65"/>
      <c r="C762" s="65"/>
      <c r="D762" s="66"/>
      <c r="E762" s="65"/>
      <c r="F762" s="118"/>
      <c r="G762" s="118"/>
      <c r="H762" s="118"/>
      <c r="I762" s="11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</row>
    <row r="763" spans="1:23" ht="12.75" customHeight="1" x14ac:dyDescent="0.2">
      <c r="A763" s="65"/>
      <c r="B763" s="65"/>
      <c r="C763" s="65"/>
      <c r="D763" s="66"/>
      <c r="E763" s="65"/>
      <c r="F763" s="118"/>
      <c r="G763" s="118"/>
      <c r="H763" s="118"/>
      <c r="I763" s="11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</row>
    <row r="764" spans="1:23" ht="12.75" customHeight="1" x14ac:dyDescent="0.2">
      <c r="A764" s="65"/>
      <c r="B764" s="65"/>
      <c r="C764" s="65"/>
      <c r="D764" s="66"/>
      <c r="E764" s="65"/>
      <c r="F764" s="118"/>
      <c r="G764" s="118"/>
      <c r="H764" s="118"/>
      <c r="I764" s="11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</row>
    <row r="765" spans="1:23" ht="12.75" customHeight="1" x14ac:dyDescent="0.2">
      <c r="A765" s="65"/>
      <c r="B765" s="65"/>
      <c r="C765" s="65"/>
      <c r="D765" s="66"/>
      <c r="E765" s="65"/>
      <c r="F765" s="118"/>
      <c r="G765" s="118"/>
      <c r="H765" s="118"/>
      <c r="I765" s="11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</row>
    <row r="766" spans="1:23" ht="12.75" customHeight="1" x14ac:dyDescent="0.2">
      <c r="A766" s="65"/>
      <c r="B766" s="65"/>
      <c r="C766" s="65"/>
      <c r="D766" s="66"/>
      <c r="E766" s="65"/>
      <c r="F766" s="118"/>
      <c r="G766" s="118"/>
      <c r="H766" s="118"/>
      <c r="I766" s="11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</row>
    <row r="767" spans="1:23" ht="12.75" customHeight="1" x14ac:dyDescent="0.2">
      <c r="A767" s="65"/>
      <c r="B767" s="65"/>
      <c r="C767" s="65"/>
      <c r="D767" s="66"/>
      <c r="E767" s="65"/>
      <c r="F767" s="118"/>
      <c r="G767" s="118"/>
      <c r="H767" s="118"/>
      <c r="I767" s="11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</row>
    <row r="768" spans="1:23" ht="12.75" customHeight="1" x14ac:dyDescent="0.2">
      <c r="A768" s="65"/>
      <c r="B768" s="65"/>
      <c r="C768" s="65"/>
      <c r="D768" s="66"/>
      <c r="E768" s="65"/>
      <c r="F768" s="118"/>
      <c r="G768" s="118"/>
      <c r="H768" s="118"/>
      <c r="I768" s="11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</row>
    <row r="769" spans="1:23" ht="12.75" customHeight="1" x14ac:dyDescent="0.2">
      <c r="A769" s="65"/>
      <c r="B769" s="65"/>
      <c r="C769" s="65"/>
      <c r="D769" s="66"/>
      <c r="E769" s="65"/>
      <c r="F769" s="118"/>
      <c r="G769" s="118"/>
      <c r="H769" s="118"/>
      <c r="I769" s="11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</row>
    <row r="770" spans="1:23" ht="12.75" customHeight="1" x14ac:dyDescent="0.2">
      <c r="A770" s="65"/>
      <c r="B770" s="65"/>
      <c r="C770" s="65"/>
      <c r="D770" s="66"/>
      <c r="E770" s="65"/>
      <c r="F770" s="118"/>
      <c r="G770" s="118"/>
      <c r="H770" s="118"/>
      <c r="I770" s="11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</row>
    <row r="771" spans="1:23" ht="12.75" customHeight="1" x14ac:dyDescent="0.2">
      <c r="A771" s="65"/>
      <c r="B771" s="65"/>
      <c r="C771" s="65"/>
      <c r="D771" s="66"/>
      <c r="E771" s="65"/>
      <c r="F771" s="118"/>
      <c r="G771" s="118"/>
      <c r="H771" s="118"/>
      <c r="I771" s="11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</row>
    <row r="772" spans="1:23" ht="12.75" customHeight="1" x14ac:dyDescent="0.2">
      <c r="A772" s="65"/>
      <c r="B772" s="65"/>
      <c r="C772" s="65"/>
      <c r="D772" s="66"/>
      <c r="E772" s="65"/>
      <c r="F772" s="118"/>
      <c r="G772" s="118"/>
      <c r="H772" s="118"/>
      <c r="I772" s="11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</row>
    <row r="773" spans="1:23" ht="12.75" customHeight="1" x14ac:dyDescent="0.2">
      <c r="A773" s="65"/>
      <c r="B773" s="65"/>
      <c r="C773" s="65"/>
      <c r="D773" s="66"/>
      <c r="E773" s="65"/>
      <c r="F773" s="118"/>
      <c r="G773" s="118"/>
      <c r="H773" s="118"/>
      <c r="I773" s="11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</row>
    <row r="774" spans="1:23" ht="12.75" customHeight="1" x14ac:dyDescent="0.2">
      <c r="A774" s="65"/>
      <c r="B774" s="65"/>
      <c r="C774" s="65"/>
      <c r="D774" s="66"/>
      <c r="E774" s="65"/>
      <c r="F774" s="118"/>
      <c r="G774" s="118"/>
      <c r="H774" s="118"/>
      <c r="I774" s="11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</row>
    <row r="775" spans="1:23" ht="12.75" customHeight="1" x14ac:dyDescent="0.2">
      <c r="A775" s="65"/>
      <c r="B775" s="65"/>
      <c r="C775" s="65"/>
      <c r="D775" s="66"/>
      <c r="E775" s="65"/>
      <c r="F775" s="118"/>
      <c r="G775" s="118"/>
      <c r="H775" s="118"/>
      <c r="I775" s="11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</row>
    <row r="776" spans="1:23" ht="12.75" customHeight="1" x14ac:dyDescent="0.2">
      <c r="A776" s="65"/>
      <c r="B776" s="65"/>
      <c r="C776" s="65"/>
      <c r="D776" s="66"/>
      <c r="E776" s="65"/>
      <c r="F776" s="118"/>
      <c r="G776" s="118"/>
      <c r="H776" s="118"/>
      <c r="I776" s="11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</row>
    <row r="777" spans="1:23" ht="12.75" customHeight="1" x14ac:dyDescent="0.2">
      <c r="A777" s="65"/>
      <c r="B777" s="65"/>
      <c r="C777" s="65"/>
      <c r="D777" s="66"/>
      <c r="E777" s="65"/>
      <c r="F777" s="118"/>
      <c r="G777" s="118"/>
      <c r="H777" s="118"/>
      <c r="I777" s="11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</row>
    <row r="778" spans="1:23" ht="12.75" customHeight="1" x14ac:dyDescent="0.2">
      <c r="A778" s="65"/>
      <c r="B778" s="65"/>
      <c r="C778" s="65"/>
      <c r="D778" s="66"/>
      <c r="E778" s="65"/>
      <c r="F778" s="118"/>
      <c r="G778" s="118"/>
      <c r="H778" s="118"/>
      <c r="I778" s="11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</row>
    <row r="779" spans="1:23" ht="12.75" customHeight="1" x14ac:dyDescent="0.2">
      <c r="A779" s="65"/>
      <c r="B779" s="65"/>
      <c r="C779" s="65"/>
      <c r="D779" s="66"/>
      <c r="E779" s="65"/>
      <c r="F779" s="118"/>
      <c r="G779" s="118"/>
      <c r="H779" s="118"/>
      <c r="I779" s="11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</row>
    <row r="780" spans="1:23" ht="12.75" customHeight="1" x14ac:dyDescent="0.2">
      <c r="A780" s="65"/>
      <c r="B780" s="65"/>
      <c r="C780" s="65"/>
      <c r="D780" s="66"/>
      <c r="E780" s="65"/>
      <c r="F780" s="118"/>
      <c r="G780" s="118"/>
      <c r="H780" s="118"/>
      <c r="I780" s="11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</row>
    <row r="781" spans="1:23" ht="12.75" customHeight="1" x14ac:dyDescent="0.2">
      <c r="A781" s="65"/>
      <c r="B781" s="65"/>
      <c r="C781" s="65"/>
      <c r="D781" s="66"/>
      <c r="E781" s="65"/>
      <c r="F781" s="118"/>
      <c r="G781" s="118"/>
      <c r="H781" s="118"/>
      <c r="I781" s="11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</row>
    <row r="782" spans="1:23" ht="12.75" customHeight="1" x14ac:dyDescent="0.2">
      <c r="A782" s="65"/>
      <c r="B782" s="65"/>
      <c r="C782" s="65"/>
      <c r="D782" s="66"/>
      <c r="E782" s="65"/>
      <c r="F782" s="118"/>
      <c r="G782" s="118"/>
      <c r="H782" s="118"/>
      <c r="I782" s="11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</row>
    <row r="783" spans="1:23" ht="12.75" customHeight="1" x14ac:dyDescent="0.2">
      <c r="A783" s="65"/>
      <c r="B783" s="65"/>
      <c r="C783" s="65"/>
      <c r="D783" s="66"/>
      <c r="E783" s="65"/>
      <c r="F783" s="118"/>
      <c r="G783" s="118"/>
      <c r="H783" s="118"/>
      <c r="I783" s="11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</row>
    <row r="784" spans="1:23" ht="12.75" customHeight="1" x14ac:dyDescent="0.2">
      <c r="A784" s="65"/>
      <c r="B784" s="65"/>
      <c r="C784" s="65"/>
      <c r="D784" s="66"/>
      <c r="E784" s="65"/>
      <c r="F784" s="118"/>
      <c r="G784" s="118"/>
      <c r="H784" s="118"/>
      <c r="I784" s="11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</row>
    <row r="785" spans="1:23" ht="12.75" customHeight="1" x14ac:dyDescent="0.2">
      <c r="A785" s="65"/>
      <c r="B785" s="65"/>
      <c r="C785" s="65"/>
      <c r="D785" s="66"/>
      <c r="E785" s="65"/>
      <c r="F785" s="118"/>
      <c r="G785" s="118"/>
      <c r="H785" s="118"/>
      <c r="I785" s="11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</row>
    <row r="786" spans="1:23" ht="12.75" customHeight="1" x14ac:dyDescent="0.2">
      <c r="A786" s="65"/>
      <c r="B786" s="65"/>
      <c r="C786" s="65"/>
      <c r="D786" s="66"/>
      <c r="E786" s="65"/>
      <c r="F786" s="118"/>
      <c r="G786" s="118"/>
      <c r="H786" s="118"/>
      <c r="I786" s="11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</row>
    <row r="787" spans="1:23" ht="12.75" customHeight="1" x14ac:dyDescent="0.2">
      <c r="A787" s="65"/>
      <c r="B787" s="65"/>
      <c r="C787" s="65"/>
      <c r="D787" s="66"/>
      <c r="E787" s="65"/>
      <c r="F787" s="118"/>
      <c r="G787" s="118"/>
      <c r="H787" s="118"/>
      <c r="I787" s="11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</row>
    <row r="788" spans="1:23" ht="12.75" customHeight="1" x14ac:dyDescent="0.2">
      <c r="A788" s="65"/>
      <c r="B788" s="65"/>
      <c r="C788" s="65"/>
      <c r="D788" s="66"/>
      <c r="E788" s="65"/>
      <c r="F788" s="118"/>
      <c r="G788" s="118"/>
      <c r="H788" s="118"/>
      <c r="I788" s="11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</row>
    <row r="789" spans="1:23" ht="12.75" customHeight="1" x14ac:dyDescent="0.2">
      <c r="A789" s="65"/>
      <c r="B789" s="65"/>
      <c r="C789" s="65"/>
      <c r="D789" s="66"/>
      <c r="E789" s="65"/>
      <c r="F789" s="118"/>
      <c r="G789" s="118"/>
      <c r="H789" s="118"/>
      <c r="I789" s="11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</row>
    <row r="790" spans="1:23" ht="12.75" customHeight="1" x14ac:dyDescent="0.2">
      <c r="A790" s="65"/>
      <c r="B790" s="65"/>
      <c r="C790" s="65"/>
      <c r="D790" s="66"/>
      <c r="E790" s="65"/>
      <c r="F790" s="118"/>
      <c r="G790" s="118"/>
      <c r="H790" s="118"/>
      <c r="I790" s="11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</row>
    <row r="791" spans="1:23" ht="12.75" customHeight="1" x14ac:dyDescent="0.2">
      <c r="A791" s="65"/>
      <c r="B791" s="65"/>
      <c r="C791" s="65"/>
      <c r="D791" s="66"/>
      <c r="E791" s="65"/>
      <c r="F791" s="118"/>
      <c r="G791" s="118"/>
      <c r="H791" s="118"/>
      <c r="I791" s="11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</row>
    <row r="792" spans="1:23" ht="12.75" customHeight="1" x14ac:dyDescent="0.2">
      <c r="A792" s="65"/>
      <c r="B792" s="65"/>
      <c r="C792" s="65"/>
      <c r="D792" s="66"/>
      <c r="E792" s="65"/>
      <c r="F792" s="118"/>
      <c r="G792" s="118"/>
      <c r="H792" s="118"/>
      <c r="I792" s="11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</row>
    <row r="793" spans="1:23" ht="12.75" customHeight="1" x14ac:dyDescent="0.2">
      <c r="A793" s="65"/>
      <c r="B793" s="65"/>
      <c r="C793" s="65"/>
      <c r="D793" s="66"/>
      <c r="E793" s="65"/>
      <c r="F793" s="118"/>
      <c r="G793" s="118"/>
      <c r="H793" s="118"/>
      <c r="I793" s="11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</row>
    <row r="794" spans="1:23" ht="12.75" customHeight="1" x14ac:dyDescent="0.2">
      <c r="A794" s="65"/>
      <c r="B794" s="65"/>
      <c r="C794" s="65"/>
      <c r="D794" s="66"/>
      <c r="E794" s="65"/>
      <c r="F794" s="118"/>
      <c r="G794" s="118"/>
      <c r="H794" s="118"/>
      <c r="I794" s="11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</row>
    <row r="795" spans="1:23" ht="12.75" customHeight="1" x14ac:dyDescent="0.2">
      <c r="A795" s="65"/>
      <c r="B795" s="65"/>
      <c r="C795" s="65"/>
      <c r="D795" s="66"/>
      <c r="E795" s="65"/>
      <c r="F795" s="118"/>
      <c r="G795" s="118"/>
      <c r="H795" s="118"/>
      <c r="I795" s="11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</row>
    <row r="796" spans="1:23" ht="12.75" customHeight="1" x14ac:dyDescent="0.2">
      <c r="A796" s="65"/>
      <c r="B796" s="65"/>
      <c r="C796" s="65"/>
      <c r="D796" s="66"/>
      <c r="E796" s="65"/>
      <c r="F796" s="118"/>
      <c r="G796" s="118"/>
      <c r="H796" s="118"/>
      <c r="I796" s="11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</row>
    <row r="797" spans="1:23" ht="12.75" customHeight="1" x14ac:dyDescent="0.2">
      <c r="A797" s="65"/>
      <c r="B797" s="65"/>
      <c r="C797" s="65"/>
      <c r="D797" s="66"/>
      <c r="E797" s="65"/>
      <c r="F797" s="118"/>
      <c r="G797" s="118"/>
      <c r="H797" s="118"/>
      <c r="I797" s="11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</row>
    <row r="798" spans="1:23" ht="12.75" customHeight="1" x14ac:dyDescent="0.2">
      <c r="A798" s="65"/>
      <c r="B798" s="65"/>
      <c r="C798" s="65"/>
      <c r="D798" s="66"/>
      <c r="E798" s="65"/>
      <c r="F798" s="118"/>
      <c r="G798" s="118"/>
      <c r="H798" s="118"/>
      <c r="I798" s="11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</row>
    <row r="799" spans="1:23" ht="12.75" customHeight="1" x14ac:dyDescent="0.2">
      <c r="A799" s="65"/>
      <c r="B799" s="65"/>
      <c r="C799" s="65"/>
      <c r="D799" s="66"/>
      <c r="E799" s="65"/>
      <c r="F799" s="118"/>
      <c r="G799" s="118"/>
      <c r="H799" s="118"/>
      <c r="I799" s="11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</row>
    <row r="800" spans="1:23" ht="12.75" customHeight="1" x14ac:dyDescent="0.2">
      <c r="A800" s="65"/>
      <c r="B800" s="65"/>
      <c r="C800" s="65"/>
      <c r="D800" s="66"/>
      <c r="E800" s="65"/>
      <c r="F800" s="118"/>
      <c r="G800" s="118"/>
      <c r="H800" s="118"/>
      <c r="I800" s="11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</row>
    <row r="801" spans="1:23" ht="12.75" customHeight="1" x14ac:dyDescent="0.2">
      <c r="A801" s="65"/>
      <c r="B801" s="65"/>
      <c r="C801" s="65"/>
      <c r="D801" s="66"/>
      <c r="E801" s="65"/>
      <c r="F801" s="118"/>
      <c r="G801" s="118"/>
      <c r="H801" s="118"/>
      <c r="I801" s="11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</row>
    <row r="802" spans="1:23" ht="12.75" customHeight="1" x14ac:dyDescent="0.2">
      <c r="A802" s="65"/>
      <c r="B802" s="65"/>
      <c r="C802" s="65"/>
      <c r="D802" s="66"/>
      <c r="E802" s="65"/>
      <c r="F802" s="118"/>
      <c r="G802" s="118"/>
      <c r="H802" s="118"/>
      <c r="I802" s="11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</row>
    <row r="803" spans="1:23" ht="12.75" customHeight="1" x14ac:dyDescent="0.2">
      <c r="A803" s="65"/>
      <c r="B803" s="65"/>
      <c r="C803" s="65"/>
      <c r="D803" s="66"/>
      <c r="E803" s="65"/>
      <c r="F803" s="118"/>
      <c r="G803" s="118"/>
      <c r="H803" s="118"/>
      <c r="I803" s="11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</row>
    <row r="804" spans="1:23" ht="12.75" customHeight="1" x14ac:dyDescent="0.2">
      <c r="A804" s="65"/>
      <c r="B804" s="65"/>
      <c r="C804" s="65"/>
      <c r="D804" s="66"/>
      <c r="E804" s="65"/>
      <c r="F804" s="118"/>
      <c r="G804" s="118"/>
      <c r="H804" s="118"/>
      <c r="I804" s="11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</row>
    <row r="805" spans="1:23" ht="12.75" customHeight="1" x14ac:dyDescent="0.2">
      <c r="A805" s="65"/>
      <c r="B805" s="65"/>
      <c r="C805" s="65"/>
      <c r="D805" s="66"/>
      <c r="E805" s="65"/>
      <c r="F805" s="118"/>
      <c r="G805" s="118"/>
      <c r="H805" s="118"/>
      <c r="I805" s="11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</row>
    <row r="806" spans="1:23" ht="12.75" customHeight="1" x14ac:dyDescent="0.2">
      <c r="A806" s="65"/>
      <c r="B806" s="65"/>
      <c r="C806" s="65"/>
      <c r="D806" s="66"/>
      <c r="E806" s="65"/>
      <c r="F806" s="118"/>
      <c r="G806" s="118"/>
      <c r="H806" s="118"/>
      <c r="I806" s="11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</row>
    <row r="807" spans="1:23" ht="12.75" customHeight="1" x14ac:dyDescent="0.2">
      <c r="A807" s="65"/>
      <c r="B807" s="65"/>
      <c r="C807" s="65"/>
      <c r="D807" s="66"/>
      <c r="E807" s="65"/>
      <c r="F807" s="118"/>
      <c r="G807" s="118"/>
      <c r="H807" s="118"/>
      <c r="I807" s="11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</row>
    <row r="808" spans="1:23" ht="12.75" customHeight="1" x14ac:dyDescent="0.2">
      <c r="A808" s="65"/>
      <c r="B808" s="65"/>
      <c r="C808" s="65"/>
      <c r="D808" s="66"/>
      <c r="E808" s="65"/>
      <c r="F808" s="118"/>
      <c r="G808" s="118"/>
      <c r="H808" s="118"/>
      <c r="I808" s="11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</row>
    <row r="809" spans="1:23" ht="12.75" customHeight="1" x14ac:dyDescent="0.2">
      <c r="A809" s="65"/>
      <c r="B809" s="65"/>
      <c r="C809" s="65"/>
      <c r="D809" s="66"/>
      <c r="E809" s="65"/>
      <c r="F809" s="118"/>
      <c r="G809" s="118"/>
      <c r="H809" s="118"/>
      <c r="I809" s="11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</row>
    <row r="810" spans="1:23" ht="12.75" customHeight="1" x14ac:dyDescent="0.2">
      <c r="A810" s="65"/>
      <c r="B810" s="65"/>
      <c r="C810" s="65"/>
      <c r="D810" s="66"/>
      <c r="E810" s="65"/>
      <c r="F810" s="118"/>
      <c r="G810" s="118"/>
      <c r="H810" s="118"/>
      <c r="I810" s="11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</row>
    <row r="811" spans="1:23" ht="12.75" customHeight="1" x14ac:dyDescent="0.2">
      <c r="A811" s="65"/>
      <c r="B811" s="65"/>
      <c r="C811" s="65"/>
      <c r="D811" s="66"/>
      <c r="E811" s="65"/>
      <c r="F811" s="118"/>
      <c r="G811" s="118"/>
      <c r="H811" s="118"/>
      <c r="I811" s="11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</row>
    <row r="812" spans="1:23" ht="12.75" customHeight="1" x14ac:dyDescent="0.2">
      <c r="A812" s="65"/>
      <c r="B812" s="65"/>
      <c r="C812" s="65"/>
      <c r="D812" s="66"/>
      <c r="E812" s="65"/>
      <c r="F812" s="118"/>
      <c r="G812" s="118"/>
      <c r="H812" s="118"/>
      <c r="I812" s="11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</row>
    <row r="813" spans="1:23" ht="12.75" customHeight="1" x14ac:dyDescent="0.2">
      <c r="A813" s="65"/>
      <c r="B813" s="65"/>
      <c r="C813" s="65"/>
      <c r="D813" s="66"/>
      <c r="E813" s="65"/>
      <c r="F813" s="118"/>
      <c r="G813" s="118"/>
      <c r="H813" s="118"/>
      <c r="I813" s="11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</row>
    <row r="814" spans="1:23" ht="12.75" customHeight="1" x14ac:dyDescent="0.2">
      <c r="A814" s="65"/>
      <c r="B814" s="65"/>
      <c r="C814" s="65"/>
      <c r="D814" s="66"/>
      <c r="E814" s="65"/>
      <c r="F814" s="118"/>
      <c r="G814" s="118"/>
      <c r="H814" s="118"/>
      <c r="I814" s="11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</row>
    <row r="815" spans="1:23" ht="12.75" customHeight="1" x14ac:dyDescent="0.2">
      <c r="A815" s="65"/>
      <c r="B815" s="65"/>
      <c r="C815" s="65"/>
      <c r="D815" s="66"/>
      <c r="E815" s="65"/>
      <c r="F815" s="118"/>
      <c r="G815" s="118"/>
      <c r="H815" s="118"/>
      <c r="I815" s="11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</row>
    <row r="816" spans="1:23" ht="12.75" customHeight="1" x14ac:dyDescent="0.2">
      <c r="A816" s="65"/>
      <c r="B816" s="65"/>
      <c r="C816" s="65"/>
      <c r="D816" s="66"/>
      <c r="E816" s="65"/>
      <c r="F816" s="118"/>
      <c r="G816" s="118"/>
      <c r="H816" s="118"/>
      <c r="I816" s="11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</row>
    <row r="817" spans="1:23" ht="12.75" customHeight="1" x14ac:dyDescent="0.2">
      <c r="A817" s="65"/>
      <c r="B817" s="65"/>
      <c r="C817" s="65"/>
      <c r="D817" s="66"/>
      <c r="E817" s="65"/>
      <c r="F817" s="118"/>
      <c r="G817" s="118"/>
      <c r="H817" s="118"/>
      <c r="I817" s="11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</row>
    <row r="818" spans="1:23" ht="12.75" customHeight="1" x14ac:dyDescent="0.2">
      <c r="A818" s="65"/>
      <c r="B818" s="65"/>
      <c r="C818" s="65"/>
      <c r="D818" s="66"/>
      <c r="E818" s="65"/>
      <c r="F818" s="118"/>
      <c r="G818" s="118"/>
      <c r="H818" s="118"/>
      <c r="I818" s="11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</row>
    <row r="819" spans="1:23" ht="12.75" customHeight="1" x14ac:dyDescent="0.2">
      <c r="A819" s="65"/>
      <c r="B819" s="65"/>
      <c r="C819" s="65"/>
      <c r="D819" s="66"/>
      <c r="E819" s="65"/>
      <c r="F819" s="118"/>
      <c r="G819" s="118"/>
      <c r="H819" s="118"/>
      <c r="I819" s="11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</row>
    <row r="820" spans="1:23" ht="12.75" customHeight="1" x14ac:dyDescent="0.2">
      <c r="A820" s="65"/>
      <c r="B820" s="65"/>
      <c r="C820" s="65"/>
      <c r="D820" s="66"/>
      <c r="E820" s="65"/>
      <c r="F820" s="118"/>
      <c r="G820" s="118"/>
      <c r="H820" s="118"/>
      <c r="I820" s="11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</row>
    <row r="821" spans="1:23" ht="12.75" customHeight="1" x14ac:dyDescent="0.2">
      <c r="A821" s="65"/>
      <c r="B821" s="65"/>
      <c r="C821" s="65"/>
      <c r="D821" s="66"/>
      <c r="E821" s="65"/>
      <c r="F821" s="118"/>
      <c r="G821" s="118"/>
      <c r="H821" s="118"/>
      <c r="I821" s="11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</row>
    <row r="822" spans="1:23" ht="12.75" customHeight="1" x14ac:dyDescent="0.2">
      <c r="A822" s="65"/>
      <c r="B822" s="65"/>
      <c r="C822" s="65"/>
      <c r="D822" s="66"/>
      <c r="E822" s="65"/>
      <c r="F822" s="118"/>
      <c r="G822" s="118"/>
      <c r="H822" s="118"/>
      <c r="I822" s="11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</row>
    <row r="823" spans="1:23" ht="12.75" customHeight="1" x14ac:dyDescent="0.2">
      <c r="A823" s="65"/>
      <c r="B823" s="65"/>
      <c r="C823" s="65"/>
      <c r="D823" s="66"/>
      <c r="E823" s="65"/>
      <c r="F823" s="118"/>
      <c r="G823" s="118"/>
      <c r="H823" s="118"/>
      <c r="I823" s="11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</row>
    <row r="824" spans="1:23" ht="12.75" customHeight="1" x14ac:dyDescent="0.2">
      <c r="A824" s="65"/>
      <c r="B824" s="65"/>
      <c r="C824" s="65"/>
      <c r="D824" s="66"/>
      <c r="E824" s="65"/>
      <c r="F824" s="118"/>
      <c r="G824" s="118"/>
      <c r="H824" s="118"/>
      <c r="I824" s="11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</row>
    <row r="825" spans="1:23" ht="12.75" customHeight="1" x14ac:dyDescent="0.2">
      <c r="A825" s="65"/>
      <c r="B825" s="65"/>
      <c r="C825" s="65"/>
      <c r="D825" s="66"/>
      <c r="E825" s="65"/>
      <c r="F825" s="118"/>
      <c r="G825" s="118"/>
      <c r="H825" s="118"/>
      <c r="I825" s="11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</row>
    <row r="826" spans="1:23" ht="12.75" customHeight="1" x14ac:dyDescent="0.2">
      <c r="A826" s="65"/>
      <c r="B826" s="65"/>
      <c r="C826" s="65"/>
      <c r="D826" s="66"/>
      <c r="E826" s="65"/>
      <c r="F826" s="118"/>
      <c r="G826" s="118"/>
      <c r="H826" s="118"/>
      <c r="I826" s="11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</row>
    <row r="827" spans="1:23" ht="12.75" customHeight="1" x14ac:dyDescent="0.2">
      <c r="A827" s="65"/>
      <c r="B827" s="65"/>
      <c r="C827" s="65"/>
      <c r="D827" s="66"/>
      <c r="E827" s="65"/>
      <c r="F827" s="118"/>
      <c r="G827" s="118"/>
      <c r="H827" s="118"/>
      <c r="I827" s="11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</row>
    <row r="828" spans="1:23" ht="12.75" customHeight="1" x14ac:dyDescent="0.2">
      <c r="A828" s="65"/>
      <c r="B828" s="65"/>
      <c r="C828" s="65"/>
      <c r="D828" s="66"/>
      <c r="E828" s="65"/>
      <c r="F828" s="118"/>
      <c r="G828" s="118"/>
      <c r="H828" s="118"/>
      <c r="I828" s="11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</row>
    <row r="829" spans="1:23" ht="12.75" customHeight="1" x14ac:dyDescent="0.2">
      <c r="A829" s="65"/>
      <c r="B829" s="65"/>
      <c r="C829" s="65"/>
      <c r="D829" s="66"/>
      <c r="E829" s="65"/>
      <c r="F829" s="118"/>
      <c r="G829" s="118"/>
      <c r="H829" s="118"/>
      <c r="I829" s="11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</row>
    <row r="830" spans="1:23" ht="12.75" customHeight="1" x14ac:dyDescent="0.2">
      <c r="A830" s="65"/>
      <c r="B830" s="65"/>
      <c r="C830" s="65"/>
      <c r="D830" s="66"/>
      <c r="E830" s="65"/>
      <c r="F830" s="118"/>
      <c r="G830" s="118"/>
      <c r="H830" s="118"/>
      <c r="I830" s="11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</row>
    <row r="831" spans="1:23" ht="12.75" customHeight="1" x14ac:dyDescent="0.2">
      <c r="A831" s="65"/>
      <c r="B831" s="65"/>
      <c r="C831" s="65"/>
      <c r="D831" s="66"/>
      <c r="E831" s="65"/>
      <c r="F831" s="118"/>
      <c r="G831" s="118"/>
      <c r="H831" s="118"/>
      <c r="I831" s="11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</row>
    <row r="832" spans="1:23" ht="12.75" customHeight="1" x14ac:dyDescent="0.2">
      <c r="A832" s="65"/>
      <c r="B832" s="65"/>
      <c r="C832" s="65"/>
      <c r="D832" s="66"/>
      <c r="E832" s="65"/>
      <c r="F832" s="118"/>
      <c r="G832" s="118"/>
      <c r="H832" s="118"/>
      <c r="I832" s="11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</row>
    <row r="833" spans="1:23" ht="12.75" customHeight="1" x14ac:dyDescent="0.2">
      <c r="A833" s="65"/>
      <c r="B833" s="65"/>
      <c r="C833" s="65"/>
      <c r="D833" s="66"/>
      <c r="E833" s="65"/>
      <c r="F833" s="118"/>
      <c r="G833" s="118"/>
      <c r="H833" s="118"/>
      <c r="I833" s="11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</row>
    <row r="834" spans="1:23" ht="12.75" customHeight="1" x14ac:dyDescent="0.2">
      <c r="A834" s="65"/>
      <c r="B834" s="65"/>
      <c r="C834" s="65"/>
      <c r="D834" s="66"/>
      <c r="E834" s="65"/>
      <c r="F834" s="118"/>
      <c r="G834" s="118"/>
      <c r="H834" s="118"/>
      <c r="I834" s="11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</row>
    <row r="835" spans="1:23" ht="12.75" customHeight="1" x14ac:dyDescent="0.2">
      <c r="A835" s="65"/>
      <c r="B835" s="65"/>
      <c r="C835" s="65"/>
      <c r="D835" s="66"/>
      <c r="E835" s="65"/>
      <c r="F835" s="118"/>
      <c r="G835" s="118"/>
      <c r="H835" s="118"/>
      <c r="I835" s="11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</row>
    <row r="836" spans="1:23" ht="12.75" customHeight="1" x14ac:dyDescent="0.2">
      <c r="A836" s="65"/>
      <c r="B836" s="65"/>
      <c r="C836" s="65"/>
      <c r="D836" s="66"/>
      <c r="E836" s="65"/>
      <c r="F836" s="118"/>
      <c r="G836" s="118"/>
      <c r="H836" s="118"/>
      <c r="I836" s="11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</row>
    <row r="837" spans="1:23" ht="12.75" customHeight="1" x14ac:dyDescent="0.2">
      <c r="A837" s="65"/>
      <c r="B837" s="65"/>
      <c r="C837" s="65"/>
      <c r="D837" s="66"/>
      <c r="E837" s="65"/>
      <c r="F837" s="118"/>
      <c r="G837" s="118"/>
      <c r="H837" s="118"/>
      <c r="I837" s="11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</row>
    <row r="838" spans="1:23" ht="12.75" customHeight="1" x14ac:dyDescent="0.2">
      <c r="A838" s="65"/>
      <c r="B838" s="65"/>
      <c r="C838" s="65"/>
      <c r="D838" s="66"/>
      <c r="E838" s="65"/>
      <c r="F838" s="118"/>
      <c r="G838" s="118"/>
      <c r="H838" s="118"/>
      <c r="I838" s="11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</row>
    <row r="839" spans="1:23" ht="12.75" customHeight="1" x14ac:dyDescent="0.2">
      <c r="A839" s="65"/>
      <c r="B839" s="65"/>
      <c r="C839" s="65"/>
      <c r="D839" s="66"/>
      <c r="E839" s="65"/>
      <c r="F839" s="118"/>
      <c r="G839" s="118"/>
      <c r="H839" s="118"/>
      <c r="I839" s="11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</row>
    <row r="840" spans="1:23" ht="12.75" customHeight="1" x14ac:dyDescent="0.2">
      <c r="A840" s="65"/>
      <c r="B840" s="65"/>
      <c r="C840" s="65"/>
      <c r="D840" s="66"/>
      <c r="E840" s="65"/>
      <c r="F840" s="118"/>
      <c r="G840" s="118"/>
      <c r="H840" s="118"/>
      <c r="I840" s="11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</row>
    <row r="841" spans="1:23" ht="12.75" customHeight="1" x14ac:dyDescent="0.2">
      <c r="A841" s="65"/>
      <c r="B841" s="65"/>
      <c r="C841" s="65"/>
      <c r="D841" s="66"/>
      <c r="E841" s="65"/>
      <c r="F841" s="118"/>
      <c r="G841" s="118"/>
      <c r="H841" s="118"/>
      <c r="I841" s="11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</row>
    <row r="842" spans="1:23" ht="12.75" customHeight="1" x14ac:dyDescent="0.2">
      <c r="A842" s="65"/>
      <c r="B842" s="65"/>
      <c r="C842" s="65"/>
      <c r="D842" s="66"/>
      <c r="E842" s="65"/>
      <c r="F842" s="118"/>
      <c r="G842" s="118"/>
      <c r="H842" s="118"/>
      <c r="I842" s="11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</row>
    <row r="843" spans="1:23" ht="12.75" customHeight="1" x14ac:dyDescent="0.2">
      <c r="A843" s="65"/>
      <c r="B843" s="65"/>
      <c r="C843" s="65"/>
      <c r="D843" s="66"/>
      <c r="E843" s="65"/>
      <c r="F843" s="118"/>
      <c r="G843" s="118"/>
      <c r="H843" s="118"/>
      <c r="I843" s="11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</row>
    <row r="844" spans="1:23" ht="12.75" customHeight="1" x14ac:dyDescent="0.2">
      <c r="A844" s="65"/>
      <c r="B844" s="65"/>
      <c r="C844" s="65"/>
      <c r="D844" s="66"/>
      <c r="E844" s="65"/>
      <c r="F844" s="118"/>
      <c r="G844" s="118"/>
      <c r="H844" s="118"/>
      <c r="I844" s="11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</row>
    <row r="845" spans="1:23" ht="12.75" customHeight="1" x14ac:dyDescent="0.2">
      <c r="A845" s="65"/>
      <c r="B845" s="65"/>
      <c r="C845" s="65"/>
      <c r="D845" s="66"/>
      <c r="E845" s="65"/>
      <c r="F845" s="118"/>
      <c r="G845" s="118"/>
      <c r="H845" s="118"/>
      <c r="I845" s="11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</row>
    <row r="846" spans="1:23" ht="12.75" customHeight="1" x14ac:dyDescent="0.2">
      <c r="A846" s="65"/>
      <c r="B846" s="65"/>
      <c r="C846" s="65"/>
      <c r="D846" s="66"/>
      <c r="E846" s="65"/>
      <c r="F846" s="118"/>
      <c r="G846" s="118"/>
      <c r="H846" s="118"/>
      <c r="I846" s="11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</row>
    <row r="847" spans="1:23" ht="12.75" customHeight="1" x14ac:dyDescent="0.2">
      <c r="A847" s="65"/>
      <c r="B847" s="65"/>
      <c r="C847" s="65"/>
      <c r="D847" s="66"/>
      <c r="E847" s="65"/>
      <c r="F847" s="118"/>
      <c r="G847" s="118"/>
      <c r="H847" s="118"/>
      <c r="I847" s="11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</row>
    <row r="848" spans="1:23" ht="12.75" customHeight="1" x14ac:dyDescent="0.2">
      <c r="A848" s="65"/>
      <c r="B848" s="65"/>
      <c r="C848" s="65"/>
      <c r="D848" s="66"/>
      <c r="E848" s="65"/>
      <c r="F848" s="118"/>
      <c r="G848" s="118"/>
      <c r="H848" s="118"/>
      <c r="I848" s="11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</row>
    <row r="849" spans="1:23" ht="12.75" customHeight="1" x14ac:dyDescent="0.2">
      <c r="A849" s="65"/>
      <c r="B849" s="65"/>
      <c r="C849" s="65"/>
      <c r="D849" s="66"/>
      <c r="E849" s="65"/>
      <c r="F849" s="118"/>
      <c r="G849" s="118"/>
      <c r="H849" s="118"/>
      <c r="I849" s="11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</row>
    <row r="850" spans="1:23" ht="12.75" customHeight="1" x14ac:dyDescent="0.2">
      <c r="A850" s="65"/>
      <c r="B850" s="65"/>
      <c r="C850" s="65"/>
      <c r="D850" s="66"/>
      <c r="E850" s="65"/>
      <c r="F850" s="118"/>
      <c r="G850" s="118"/>
      <c r="H850" s="118"/>
      <c r="I850" s="11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</row>
    <row r="851" spans="1:23" ht="12.75" customHeight="1" x14ac:dyDescent="0.2">
      <c r="A851" s="65"/>
      <c r="B851" s="65"/>
      <c r="C851" s="65"/>
      <c r="D851" s="66"/>
      <c r="E851" s="65"/>
      <c r="F851" s="118"/>
      <c r="G851" s="118"/>
      <c r="H851" s="118"/>
      <c r="I851" s="11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</row>
    <row r="852" spans="1:23" ht="12.75" customHeight="1" x14ac:dyDescent="0.2">
      <c r="A852" s="65"/>
      <c r="B852" s="65"/>
      <c r="C852" s="65"/>
      <c r="D852" s="66"/>
      <c r="E852" s="65"/>
      <c r="F852" s="118"/>
      <c r="G852" s="118"/>
      <c r="H852" s="118"/>
      <c r="I852" s="11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</row>
    <row r="853" spans="1:23" ht="12.75" customHeight="1" x14ac:dyDescent="0.2">
      <c r="A853" s="65"/>
      <c r="B853" s="65"/>
      <c r="C853" s="65"/>
      <c r="D853" s="66"/>
      <c r="E853" s="65"/>
      <c r="F853" s="118"/>
      <c r="G853" s="118"/>
      <c r="H853" s="118"/>
      <c r="I853" s="11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</row>
    <row r="854" spans="1:23" ht="12.75" customHeight="1" x14ac:dyDescent="0.2">
      <c r="A854" s="65"/>
      <c r="B854" s="65"/>
      <c r="C854" s="65"/>
      <c r="D854" s="66"/>
      <c r="E854" s="65"/>
      <c r="F854" s="118"/>
      <c r="G854" s="118"/>
      <c r="H854" s="118"/>
      <c r="I854" s="11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</row>
    <row r="855" spans="1:23" ht="12.75" customHeight="1" x14ac:dyDescent="0.2">
      <c r="A855" s="65"/>
      <c r="B855" s="65"/>
      <c r="C855" s="65"/>
      <c r="D855" s="66"/>
      <c r="E855" s="65"/>
      <c r="F855" s="118"/>
      <c r="G855" s="118"/>
      <c r="H855" s="118"/>
      <c r="I855" s="11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</row>
    <row r="856" spans="1:23" ht="12.75" customHeight="1" x14ac:dyDescent="0.2">
      <c r="A856" s="65"/>
      <c r="B856" s="65"/>
      <c r="C856" s="65"/>
      <c r="D856" s="66"/>
      <c r="E856" s="65"/>
      <c r="F856" s="118"/>
      <c r="G856" s="118"/>
      <c r="H856" s="118"/>
      <c r="I856" s="11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</row>
    <row r="857" spans="1:23" ht="12.75" customHeight="1" x14ac:dyDescent="0.2">
      <c r="A857" s="65"/>
      <c r="B857" s="65"/>
      <c r="C857" s="65"/>
      <c r="D857" s="66"/>
      <c r="E857" s="65"/>
      <c r="F857" s="118"/>
      <c r="G857" s="118"/>
      <c r="H857" s="118"/>
      <c r="I857" s="11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</row>
    <row r="858" spans="1:23" ht="12.75" customHeight="1" x14ac:dyDescent="0.2">
      <c r="A858" s="65"/>
      <c r="B858" s="65"/>
      <c r="C858" s="65"/>
      <c r="D858" s="66"/>
      <c r="E858" s="65"/>
      <c r="F858" s="118"/>
      <c r="G858" s="118"/>
      <c r="H858" s="118"/>
      <c r="I858" s="11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</row>
    <row r="859" spans="1:23" ht="12.75" customHeight="1" x14ac:dyDescent="0.2">
      <c r="A859" s="65"/>
      <c r="B859" s="65"/>
      <c r="C859" s="65"/>
      <c r="D859" s="66"/>
      <c r="E859" s="65"/>
      <c r="F859" s="118"/>
      <c r="G859" s="118"/>
      <c r="H859" s="118"/>
      <c r="I859" s="11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</row>
    <row r="860" spans="1:23" ht="12.75" customHeight="1" x14ac:dyDescent="0.2">
      <c r="A860" s="65"/>
      <c r="B860" s="65"/>
      <c r="C860" s="65"/>
      <c r="D860" s="66"/>
      <c r="E860" s="65"/>
      <c r="F860" s="118"/>
      <c r="G860" s="118"/>
      <c r="H860" s="118"/>
      <c r="I860" s="11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</row>
    <row r="861" spans="1:23" ht="12.75" customHeight="1" x14ac:dyDescent="0.2">
      <c r="A861" s="65"/>
      <c r="B861" s="65"/>
      <c r="C861" s="65"/>
      <c r="D861" s="66"/>
      <c r="E861" s="65"/>
      <c r="F861" s="118"/>
      <c r="G861" s="118"/>
      <c r="H861" s="118"/>
      <c r="I861" s="11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</row>
    <row r="862" spans="1:23" ht="12.75" customHeight="1" x14ac:dyDescent="0.2">
      <c r="A862" s="65"/>
      <c r="B862" s="65"/>
      <c r="C862" s="65"/>
      <c r="D862" s="66"/>
      <c r="E862" s="65"/>
      <c r="F862" s="118"/>
      <c r="G862" s="118"/>
      <c r="H862" s="118"/>
      <c r="I862" s="11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</row>
    <row r="863" spans="1:23" ht="12.75" customHeight="1" x14ac:dyDescent="0.2">
      <c r="A863" s="65"/>
      <c r="B863" s="65"/>
      <c r="C863" s="65"/>
      <c r="D863" s="66"/>
      <c r="E863" s="65"/>
      <c r="F863" s="118"/>
      <c r="G863" s="118"/>
      <c r="H863" s="118"/>
      <c r="I863" s="11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</row>
    <row r="864" spans="1:23" ht="12.75" customHeight="1" x14ac:dyDescent="0.2">
      <c r="A864" s="65"/>
      <c r="B864" s="65"/>
      <c r="C864" s="65"/>
      <c r="D864" s="66"/>
      <c r="E864" s="65"/>
      <c r="F864" s="118"/>
      <c r="G864" s="118"/>
      <c r="H864" s="118"/>
      <c r="I864" s="11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</row>
    <row r="865" spans="1:23" ht="12.75" customHeight="1" x14ac:dyDescent="0.2">
      <c r="A865" s="65"/>
      <c r="B865" s="65"/>
      <c r="C865" s="65"/>
      <c r="D865" s="66"/>
      <c r="E865" s="65"/>
      <c r="F865" s="118"/>
      <c r="G865" s="118"/>
      <c r="H865" s="118"/>
      <c r="I865" s="11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</row>
    <row r="866" spans="1:23" ht="12.75" customHeight="1" x14ac:dyDescent="0.2">
      <c r="A866" s="65"/>
      <c r="B866" s="65"/>
      <c r="C866" s="65"/>
      <c r="D866" s="66"/>
      <c r="E866" s="65"/>
      <c r="F866" s="118"/>
      <c r="G866" s="118"/>
      <c r="H866" s="118"/>
      <c r="I866" s="11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</row>
    <row r="867" spans="1:23" ht="12.75" customHeight="1" x14ac:dyDescent="0.2">
      <c r="A867" s="65"/>
      <c r="B867" s="65"/>
      <c r="C867" s="65"/>
      <c r="D867" s="66"/>
      <c r="E867" s="65"/>
      <c r="F867" s="118"/>
      <c r="G867" s="118"/>
      <c r="H867" s="118"/>
      <c r="I867" s="11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</row>
    <row r="868" spans="1:23" ht="12.75" customHeight="1" x14ac:dyDescent="0.2">
      <c r="A868" s="65"/>
      <c r="B868" s="65"/>
      <c r="C868" s="65"/>
      <c r="D868" s="66"/>
      <c r="E868" s="65"/>
      <c r="F868" s="118"/>
      <c r="G868" s="118"/>
      <c r="H868" s="118"/>
      <c r="I868" s="11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</row>
    <row r="869" spans="1:23" ht="12.75" customHeight="1" x14ac:dyDescent="0.2">
      <c r="A869" s="65"/>
      <c r="B869" s="65"/>
      <c r="C869" s="65"/>
      <c r="D869" s="66"/>
      <c r="E869" s="65"/>
      <c r="F869" s="118"/>
      <c r="G869" s="118"/>
      <c r="H869" s="118"/>
      <c r="I869" s="11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</row>
    <row r="870" spans="1:23" ht="12.75" customHeight="1" x14ac:dyDescent="0.2">
      <c r="A870" s="65"/>
      <c r="B870" s="65"/>
      <c r="C870" s="65"/>
      <c r="D870" s="66"/>
      <c r="E870" s="65"/>
      <c r="F870" s="118"/>
      <c r="G870" s="118"/>
      <c r="H870" s="118"/>
      <c r="I870" s="11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</row>
    <row r="871" spans="1:23" ht="12.75" customHeight="1" x14ac:dyDescent="0.2">
      <c r="A871" s="65"/>
      <c r="B871" s="65"/>
      <c r="C871" s="65"/>
      <c r="D871" s="66"/>
      <c r="E871" s="65"/>
      <c r="F871" s="118"/>
      <c r="G871" s="118"/>
      <c r="H871" s="118"/>
      <c r="I871" s="11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</row>
    <row r="872" spans="1:23" ht="12.75" customHeight="1" x14ac:dyDescent="0.2">
      <c r="A872" s="65"/>
      <c r="B872" s="65"/>
      <c r="C872" s="65"/>
      <c r="D872" s="66"/>
      <c r="E872" s="65"/>
      <c r="F872" s="118"/>
      <c r="G872" s="118"/>
      <c r="H872" s="118"/>
      <c r="I872" s="11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</row>
    <row r="873" spans="1:23" ht="12.75" customHeight="1" x14ac:dyDescent="0.2">
      <c r="A873" s="65"/>
      <c r="B873" s="65"/>
      <c r="C873" s="65"/>
      <c r="D873" s="66"/>
      <c r="E873" s="65"/>
      <c r="F873" s="118"/>
      <c r="G873" s="118"/>
      <c r="H873" s="118"/>
      <c r="I873" s="11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</row>
    <row r="874" spans="1:23" ht="12.75" customHeight="1" x14ac:dyDescent="0.2">
      <c r="A874" s="65"/>
      <c r="B874" s="65"/>
      <c r="C874" s="65"/>
      <c r="D874" s="66"/>
      <c r="E874" s="65"/>
      <c r="F874" s="118"/>
      <c r="G874" s="118"/>
      <c r="H874" s="118"/>
      <c r="I874" s="11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</row>
    <row r="875" spans="1:23" ht="12.75" customHeight="1" x14ac:dyDescent="0.2">
      <c r="A875" s="65"/>
      <c r="B875" s="65"/>
      <c r="C875" s="65"/>
      <c r="D875" s="66"/>
      <c r="E875" s="65"/>
      <c r="F875" s="118"/>
      <c r="G875" s="118"/>
      <c r="H875" s="118"/>
      <c r="I875" s="11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</row>
    <row r="876" spans="1:23" ht="12.75" customHeight="1" x14ac:dyDescent="0.2">
      <c r="A876" s="65"/>
      <c r="B876" s="65"/>
      <c r="C876" s="65"/>
      <c r="D876" s="66"/>
      <c r="E876" s="65"/>
      <c r="F876" s="118"/>
      <c r="G876" s="118"/>
      <c r="H876" s="118"/>
      <c r="I876" s="11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</row>
    <row r="877" spans="1:23" ht="12.75" customHeight="1" x14ac:dyDescent="0.2">
      <c r="A877" s="65"/>
      <c r="B877" s="65"/>
      <c r="C877" s="65"/>
      <c r="D877" s="66"/>
      <c r="E877" s="65"/>
      <c r="F877" s="118"/>
      <c r="G877" s="118"/>
      <c r="H877" s="118"/>
      <c r="I877" s="11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</row>
    <row r="878" spans="1:23" ht="12.75" customHeight="1" x14ac:dyDescent="0.2">
      <c r="A878" s="65"/>
      <c r="B878" s="65"/>
      <c r="C878" s="65"/>
      <c r="D878" s="66"/>
      <c r="E878" s="65"/>
      <c r="F878" s="118"/>
      <c r="G878" s="118"/>
      <c r="H878" s="118"/>
      <c r="I878" s="11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</row>
    <row r="879" spans="1:23" ht="12.75" customHeight="1" x14ac:dyDescent="0.2">
      <c r="A879" s="65"/>
      <c r="B879" s="65"/>
      <c r="C879" s="65"/>
      <c r="D879" s="66"/>
      <c r="E879" s="65"/>
      <c r="F879" s="118"/>
      <c r="G879" s="118"/>
      <c r="H879" s="118"/>
      <c r="I879" s="11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</row>
    <row r="880" spans="1:23" ht="12.75" customHeight="1" x14ac:dyDescent="0.2">
      <c r="A880" s="65"/>
      <c r="B880" s="65"/>
      <c r="C880" s="65"/>
      <c r="D880" s="66"/>
      <c r="E880" s="65"/>
      <c r="F880" s="118"/>
      <c r="G880" s="118"/>
      <c r="H880" s="118"/>
      <c r="I880" s="11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</row>
    <row r="881" spans="1:23" ht="12.75" customHeight="1" x14ac:dyDescent="0.2">
      <c r="A881" s="65"/>
      <c r="B881" s="65"/>
      <c r="C881" s="65"/>
      <c r="D881" s="66"/>
      <c r="E881" s="65"/>
      <c r="F881" s="118"/>
      <c r="G881" s="118"/>
      <c r="H881" s="118"/>
      <c r="I881" s="11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</row>
    <row r="882" spans="1:23" ht="12.75" customHeight="1" x14ac:dyDescent="0.2">
      <c r="A882" s="65"/>
      <c r="B882" s="65"/>
      <c r="C882" s="65"/>
      <c r="D882" s="66"/>
      <c r="E882" s="65"/>
      <c r="F882" s="118"/>
      <c r="G882" s="118"/>
      <c r="H882" s="118"/>
      <c r="I882" s="11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</row>
    <row r="883" spans="1:23" ht="12.75" customHeight="1" x14ac:dyDescent="0.2">
      <c r="A883" s="65"/>
      <c r="B883" s="65"/>
      <c r="C883" s="65"/>
      <c r="D883" s="66"/>
      <c r="E883" s="65"/>
      <c r="F883" s="118"/>
      <c r="G883" s="118"/>
      <c r="H883" s="118"/>
      <c r="I883" s="11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</row>
    <row r="884" spans="1:23" ht="12.75" customHeight="1" x14ac:dyDescent="0.2">
      <c r="A884" s="65"/>
      <c r="B884" s="65"/>
      <c r="C884" s="65"/>
      <c r="D884" s="66"/>
      <c r="E884" s="65"/>
      <c r="F884" s="118"/>
      <c r="G884" s="118"/>
      <c r="H884" s="118"/>
      <c r="I884" s="11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</row>
    <row r="885" spans="1:23" ht="12.75" customHeight="1" x14ac:dyDescent="0.2">
      <c r="A885" s="65"/>
      <c r="B885" s="65"/>
      <c r="C885" s="65"/>
      <c r="D885" s="66"/>
      <c r="E885" s="65"/>
      <c r="F885" s="118"/>
      <c r="G885" s="118"/>
      <c r="H885" s="118"/>
      <c r="I885" s="11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</row>
    <row r="886" spans="1:23" ht="12.75" customHeight="1" x14ac:dyDescent="0.2">
      <c r="A886" s="65"/>
      <c r="B886" s="65"/>
      <c r="C886" s="65"/>
      <c r="D886" s="66"/>
      <c r="E886" s="65"/>
      <c r="F886" s="118"/>
      <c r="G886" s="118"/>
      <c r="H886" s="118"/>
      <c r="I886" s="11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</row>
    <row r="887" spans="1:23" ht="12.75" customHeight="1" x14ac:dyDescent="0.2">
      <c r="A887" s="65"/>
      <c r="B887" s="65"/>
      <c r="C887" s="65"/>
      <c r="D887" s="66"/>
      <c r="E887" s="65"/>
      <c r="F887" s="118"/>
      <c r="G887" s="118"/>
      <c r="H887" s="118"/>
      <c r="I887" s="11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</row>
    <row r="888" spans="1:23" ht="12.75" customHeight="1" x14ac:dyDescent="0.2">
      <c r="A888" s="65"/>
      <c r="B888" s="65"/>
      <c r="C888" s="65"/>
      <c r="D888" s="66"/>
      <c r="E888" s="65"/>
      <c r="F888" s="118"/>
      <c r="G888" s="118"/>
      <c r="H888" s="118"/>
      <c r="I888" s="11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</row>
    <row r="889" spans="1:23" ht="12.75" customHeight="1" x14ac:dyDescent="0.2">
      <c r="A889" s="65"/>
      <c r="B889" s="65"/>
      <c r="C889" s="65"/>
      <c r="D889" s="66"/>
      <c r="E889" s="65"/>
      <c r="F889" s="118"/>
      <c r="G889" s="118"/>
      <c r="H889" s="118"/>
      <c r="I889" s="11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</row>
    <row r="890" spans="1:23" ht="12.75" customHeight="1" x14ac:dyDescent="0.2">
      <c r="A890" s="65"/>
      <c r="B890" s="65"/>
      <c r="C890" s="65"/>
      <c r="D890" s="66"/>
      <c r="E890" s="65"/>
      <c r="F890" s="118"/>
      <c r="G890" s="118"/>
      <c r="H890" s="118"/>
      <c r="I890" s="11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</row>
    <row r="891" spans="1:23" ht="12.75" customHeight="1" x14ac:dyDescent="0.2">
      <c r="A891" s="65"/>
      <c r="B891" s="65"/>
      <c r="C891" s="65"/>
      <c r="D891" s="66"/>
      <c r="E891" s="65"/>
      <c r="F891" s="118"/>
      <c r="G891" s="118"/>
      <c r="H891" s="118"/>
      <c r="I891" s="11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</row>
    <row r="892" spans="1:23" ht="12.75" customHeight="1" x14ac:dyDescent="0.2">
      <c r="A892" s="65"/>
      <c r="B892" s="65"/>
      <c r="C892" s="65"/>
      <c r="D892" s="66"/>
      <c r="E892" s="65"/>
      <c r="F892" s="118"/>
      <c r="G892" s="118"/>
      <c r="H892" s="118"/>
      <c r="I892" s="11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</row>
    <row r="893" spans="1:23" ht="12.75" customHeight="1" x14ac:dyDescent="0.2">
      <c r="A893" s="65"/>
      <c r="B893" s="65"/>
      <c r="C893" s="65"/>
      <c r="D893" s="66"/>
      <c r="E893" s="65"/>
      <c r="F893" s="118"/>
      <c r="G893" s="118"/>
      <c r="H893" s="118"/>
      <c r="I893" s="11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</row>
    <row r="894" spans="1:23" ht="12.75" customHeight="1" x14ac:dyDescent="0.2">
      <c r="A894" s="65"/>
      <c r="B894" s="65"/>
      <c r="C894" s="65"/>
      <c r="D894" s="66"/>
      <c r="E894" s="65"/>
      <c r="F894" s="118"/>
      <c r="G894" s="118"/>
      <c r="H894" s="118"/>
      <c r="I894" s="11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</row>
    <row r="895" spans="1:23" ht="12.75" customHeight="1" x14ac:dyDescent="0.2">
      <c r="A895" s="65"/>
      <c r="B895" s="65"/>
      <c r="C895" s="65"/>
      <c r="D895" s="66"/>
      <c r="E895" s="65"/>
      <c r="F895" s="118"/>
      <c r="G895" s="118"/>
      <c r="H895" s="118"/>
      <c r="I895" s="11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</row>
    <row r="896" spans="1:23" ht="12.75" customHeight="1" x14ac:dyDescent="0.2">
      <c r="A896" s="65"/>
      <c r="B896" s="65"/>
      <c r="C896" s="65"/>
      <c r="D896" s="66"/>
      <c r="E896" s="65"/>
      <c r="F896" s="118"/>
      <c r="G896" s="118"/>
      <c r="H896" s="118"/>
      <c r="I896" s="11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</row>
    <row r="897" spans="1:23" ht="12.75" customHeight="1" x14ac:dyDescent="0.2">
      <c r="A897" s="65"/>
      <c r="B897" s="65"/>
      <c r="C897" s="65"/>
      <c r="D897" s="66"/>
      <c r="E897" s="65"/>
      <c r="F897" s="118"/>
      <c r="G897" s="118"/>
      <c r="H897" s="118"/>
      <c r="I897" s="11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</row>
    <row r="898" spans="1:23" ht="12.75" customHeight="1" x14ac:dyDescent="0.2">
      <c r="A898" s="65"/>
      <c r="B898" s="65"/>
      <c r="C898" s="65"/>
      <c r="D898" s="66"/>
      <c r="E898" s="65"/>
      <c r="F898" s="118"/>
      <c r="G898" s="118"/>
      <c r="H898" s="118"/>
      <c r="I898" s="11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</row>
    <row r="899" spans="1:23" ht="12.75" customHeight="1" x14ac:dyDescent="0.2">
      <c r="A899" s="65"/>
      <c r="B899" s="65"/>
      <c r="C899" s="65"/>
      <c r="D899" s="66"/>
      <c r="E899" s="65"/>
      <c r="F899" s="118"/>
      <c r="G899" s="118"/>
      <c r="H899" s="118"/>
      <c r="I899" s="11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</row>
    <row r="900" spans="1:23" ht="12.75" customHeight="1" x14ac:dyDescent="0.2">
      <c r="A900" s="65"/>
      <c r="B900" s="65"/>
      <c r="C900" s="65"/>
      <c r="D900" s="66"/>
      <c r="E900" s="65"/>
      <c r="F900" s="118"/>
      <c r="G900" s="118"/>
      <c r="H900" s="118"/>
      <c r="I900" s="11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</row>
    <row r="901" spans="1:23" ht="12.75" customHeight="1" x14ac:dyDescent="0.2">
      <c r="A901" s="65"/>
      <c r="B901" s="65"/>
      <c r="C901" s="65"/>
      <c r="D901" s="66"/>
      <c r="E901" s="65"/>
      <c r="F901" s="118"/>
      <c r="G901" s="118"/>
      <c r="H901" s="118"/>
      <c r="I901" s="11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</row>
    <row r="902" spans="1:23" ht="12.75" customHeight="1" x14ac:dyDescent="0.2">
      <c r="A902" s="65"/>
      <c r="B902" s="65"/>
      <c r="C902" s="65"/>
      <c r="D902" s="66"/>
      <c r="E902" s="65"/>
      <c r="F902" s="118"/>
      <c r="G902" s="118"/>
      <c r="H902" s="118"/>
      <c r="I902" s="11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</row>
    <row r="903" spans="1:23" ht="12.75" customHeight="1" x14ac:dyDescent="0.2">
      <c r="A903" s="65"/>
      <c r="B903" s="65"/>
      <c r="C903" s="65"/>
      <c r="D903" s="66"/>
      <c r="E903" s="65"/>
      <c r="F903" s="118"/>
      <c r="G903" s="118"/>
      <c r="H903" s="118"/>
      <c r="I903" s="11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</row>
    <row r="904" spans="1:23" ht="12.75" customHeight="1" x14ac:dyDescent="0.2">
      <c r="A904" s="65"/>
      <c r="B904" s="65"/>
      <c r="C904" s="65"/>
      <c r="D904" s="66"/>
      <c r="E904" s="65"/>
      <c r="F904" s="118"/>
      <c r="G904" s="118"/>
      <c r="H904" s="118"/>
      <c r="I904" s="11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</row>
    <row r="905" spans="1:23" ht="12.75" customHeight="1" x14ac:dyDescent="0.2">
      <c r="A905" s="65"/>
      <c r="B905" s="65"/>
      <c r="C905" s="65"/>
      <c r="D905" s="66"/>
      <c r="E905" s="65"/>
      <c r="F905" s="118"/>
      <c r="G905" s="118"/>
      <c r="H905" s="118"/>
      <c r="I905" s="11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</row>
    <row r="906" spans="1:23" ht="12.75" customHeight="1" x14ac:dyDescent="0.2">
      <c r="A906" s="65"/>
      <c r="B906" s="65"/>
      <c r="C906" s="65"/>
      <c r="D906" s="66"/>
      <c r="E906" s="65"/>
      <c r="F906" s="118"/>
      <c r="G906" s="118"/>
      <c r="H906" s="118"/>
      <c r="I906" s="11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</row>
    <row r="907" spans="1:23" ht="12.75" customHeight="1" x14ac:dyDescent="0.2">
      <c r="A907" s="65"/>
      <c r="B907" s="65"/>
      <c r="C907" s="65"/>
      <c r="D907" s="66"/>
      <c r="E907" s="65"/>
      <c r="F907" s="118"/>
      <c r="G907" s="118"/>
      <c r="H907" s="118"/>
      <c r="I907" s="11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</row>
    <row r="908" spans="1:23" ht="12.75" customHeight="1" x14ac:dyDescent="0.2">
      <c r="A908" s="65"/>
      <c r="B908" s="65"/>
      <c r="C908" s="65"/>
      <c r="D908" s="66"/>
      <c r="E908" s="65"/>
      <c r="F908" s="118"/>
      <c r="G908" s="118"/>
      <c r="H908" s="118"/>
      <c r="I908" s="11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</row>
    <row r="909" spans="1:23" ht="12.75" customHeight="1" x14ac:dyDescent="0.2">
      <c r="A909" s="65"/>
      <c r="B909" s="65"/>
      <c r="C909" s="65"/>
      <c r="D909" s="66"/>
      <c r="E909" s="65"/>
      <c r="F909" s="118"/>
      <c r="G909" s="118"/>
      <c r="H909" s="118"/>
      <c r="I909" s="11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</row>
    <row r="910" spans="1:23" ht="12.75" customHeight="1" x14ac:dyDescent="0.2">
      <c r="A910" s="65"/>
      <c r="B910" s="65"/>
      <c r="C910" s="65"/>
      <c r="D910" s="66"/>
      <c r="E910" s="65"/>
      <c r="F910" s="118"/>
      <c r="G910" s="118"/>
      <c r="H910" s="118"/>
      <c r="I910" s="11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</row>
    <row r="911" spans="1:23" ht="12.75" customHeight="1" x14ac:dyDescent="0.2">
      <c r="A911" s="65"/>
      <c r="B911" s="65"/>
      <c r="C911" s="65"/>
      <c r="D911" s="66"/>
      <c r="E911" s="65"/>
      <c r="F911" s="118"/>
      <c r="G911" s="118"/>
      <c r="H911" s="118"/>
      <c r="I911" s="11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</row>
    <row r="912" spans="1:23" ht="12.75" customHeight="1" x14ac:dyDescent="0.2">
      <c r="A912" s="65"/>
      <c r="B912" s="65"/>
      <c r="C912" s="65"/>
      <c r="D912" s="66"/>
      <c r="E912" s="65"/>
      <c r="F912" s="118"/>
      <c r="G912" s="118"/>
      <c r="H912" s="118"/>
      <c r="I912" s="11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</row>
    <row r="913" spans="1:23" ht="12.75" customHeight="1" x14ac:dyDescent="0.2">
      <c r="A913" s="65"/>
      <c r="B913" s="65"/>
      <c r="C913" s="65"/>
      <c r="D913" s="66"/>
      <c r="E913" s="65"/>
      <c r="F913" s="118"/>
      <c r="G913" s="118"/>
      <c r="H913" s="118"/>
      <c r="I913" s="11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</row>
    <row r="914" spans="1:23" ht="12.75" customHeight="1" x14ac:dyDescent="0.2">
      <c r="A914" s="65"/>
      <c r="B914" s="65"/>
      <c r="C914" s="65"/>
      <c r="D914" s="66"/>
      <c r="E914" s="65"/>
      <c r="F914" s="118"/>
      <c r="G914" s="118"/>
      <c r="H914" s="118"/>
      <c r="I914" s="11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</row>
    <row r="915" spans="1:23" ht="12.75" customHeight="1" x14ac:dyDescent="0.2">
      <c r="A915" s="65"/>
      <c r="B915" s="65"/>
      <c r="C915" s="65"/>
      <c r="D915" s="66"/>
      <c r="E915" s="65"/>
      <c r="F915" s="118"/>
      <c r="G915" s="118"/>
      <c r="H915" s="118"/>
      <c r="I915" s="11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</row>
    <row r="916" spans="1:23" ht="12.75" customHeight="1" x14ac:dyDescent="0.2">
      <c r="A916" s="65"/>
      <c r="B916" s="65"/>
      <c r="C916" s="65"/>
      <c r="D916" s="66"/>
      <c r="E916" s="65"/>
      <c r="F916" s="118"/>
      <c r="G916" s="118"/>
      <c r="H916" s="118"/>
      <c r="I916" s="11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</row>
    <row r="917" spans="1:23" ht="12.75" customHeight="1" x14ac:dyDescent="0.2">
      <c r="A917" s="65"/>
      <c r="B917" s="65"/>
      <c r="C917" s="65"/>
      <c r="D917" s="66"/>
      <c r="E917" s="65"/>
      <c r="F917" s="118"/>
      <c r="G917" s="118"/>
      <c r="H917" s="118"/>
      <c r="I917" s="11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</row>
    <row r="918" spans="1:23" ht="12.75" customHeight="1" x14ac:dyDescent="0.2">
      <c r="A918" s="65"/>
      <c r="B918" s="65"/>
      <c r="C918" s="65"/>
      <c r="D918" s="66"/>
      <c r="E918" s="65"/>
      <c r="F918" s="118"/>
      <c r="G918" s="118"/>
      <c r="H918" s="118"/>
      <c r="I918" s="11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</row>
    <row r="919" spans="1:23" ht="12.75" customHeight="1" x14ac:dyDescent="0.2">
      <c r="A919" s="65"/>
      <c r="B919" s="65"/>
      <c r="C919" s="65"/>
      <c r="D919" s="66"/>
      <c r="E919" s="65"/>
      <c r="F919" s="118"/>
      <c r="G919" s="118"/>
      <c r="H919" s="118"/>
      <c r="I919" s="11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</row>
    <row r="920" spans="1:23" ht="12.75" customHeight="1" x14ac:dyDescent="0.2">
      <c r="A920" s="65"/>
      <c r="B920" s="65"/>
      <c r="C920" s="65"/>
      <c r="D920" s="66"/>
      <c r="E920" s="65"/>
      <c r="F920" s="118"/>
      <c r="G920" s="118"/>
      <c r="H920" s="118"/>
      <c r="I920" s="11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</row>
    <row r="921" spans="1:23" ht="12.75" customHeight="1" x14ac:dyDescent="0.2">
      <c r="A921" s="65"/>
      <c r="B921" s="65"/>
      <c r="C921" s="65"/>
      <c r="D921" s="66"/>
      <c r="E921" s="65"/>
      <c r="F921" s="118"/>
      <c r="G921" s="118"/>
      <c r="H921" s="118"/>
      <c r="I921" s="11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</row>
    <row r="922" spans="1:23" ht="12.75" customHeight="1" x14ac:dyDescent="0.2">
      <c r="A922" s="65"/>
      <c r="B922" s="65"/>
      <c r="C922" s="65"/>
      <c r="D922" s="66"/>
      <c r="E922" s="65"/>
      <c r="F922" s="118"/>
      <c r="G922" s="118"/>
      <c r="H922" s="118"/>
      <c r="I922" s="11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</row>
    <row r="923" spans="1:23" ht="12.75" customHeight="1" x14ac:dyDescent="0.2">
      <c r="A923" s="65"/>
      <c r="B923" s="65"/>
      <c r="C923" s="65"/>
      <c r="D923" s="66"/>
      <c r="E923" s="65"/>
      <c r="F923" s="118"/>
      <c r="G923" s="118"/>
      <c r="H923" s="118"/>
      <c r="I923" s="11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</row>
    <row r="924" spans="1:23" ht="12.75" customHeight="1" x14ac:dyDescent="0.2">
      <c r="A924" s="65"/>
      <c r="B924" s="65"/>
      <c r="C924" s="65"/>
      <c r="D924" s="66"/>
      <c r="E924" s="65"/>
      <c r="F924" s="118"/>
      <c r="G924" s="118"/>
      <c r="H924" s="118"/>
      <c r="I924" s="11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</row>
    <row r="925" spans="1:23" ht="12.75" customHeight="1" x14ac:dyDescent="0.2">
      <c r="A925" s="65"/>
      <c r="B925" s="65"/>
      <c r="C925" s="65"/>
      <c r="D925" s="66"/>
      <c r="E925" s="65"/>
      <c r="F925" s="118"/>
      <c r="G925" s="118"/>
      <c r="H925" s="118"/>
      <c r="I925" s="11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</row>
    <row r="926" spans="1:23" ht="12.75" customHeight="1" x14ac:dyDescent="0.2">
      <c r="A926" s="65"/>
      <c r="B926" s="65"/>
      <c r="C926" s="65"/>
      <c r="D926" s="66"/>
      <c r="E926" s="65"/>
      <c r="F926" s="118"/>
      <c r="G926" s="118"/>
      <c r="H926" s="118"/>
      <c r="I926" s="11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</row>
    <row r="927" spans="1:23" ht="12.75" customHeight="1" x14ac:dyDescent="0.2">
      <c r="A927" s="65"/>
      <c r="B927" s="65"/>
      <c r="C927" s="65"/>
      <c r="D927" s="66"/>
      <c r="E927" s="65"/>
      <c r="F927" s="118"/>
      <c r="G927" s="118"/>
      <c r="H927" s="118"/>
      <c r="I927" s="11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</row>
    <row r="928" spans="1:23" ht="12.75" customHeight="1" x14ac:dyDescent="0.2">
      <c r="A928" s="65"/>
      <c r="B928" s="65"/>
      <c r="C928" s="65"/>
      <c r="D928" s="66"/>
      <c r="E928" s="65"/>
      <c r="F928" s="118"/>
      <c r="G928" s="118"/>
      <c r="H928" s="118"/>
      <c r="I928" s="11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</row>
    <row r="929" spans="1:23" ht="12.75" customHeight="1" x14ac:dyDescent="0.2">
      <c r="A929" s="65"/>
      <c r="B929" s="65"/>
      <c r="C929" s="65"/>
      <c r="D929" s="66"/>
      <c r="E929" s="65"/>
      <c r="F929" s="118"/>
      <c r="G929" s="118"/>
      <c r="H929" s="118"/>
      <c r="I929" s="11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</row>
    <row r="930" spans="1:23" ht="12.75" customHeight="1" x14ac:dyDescent="0.2">
      <c r="A930" s="65"/>
      <c r="B930" s="65"/>
      <c r="C930" s="65"/>
      <c r="D930" s="66"/>
      <c r="E930" s="65"/>
      <c r="F930" s="118"/>
      <c r="G930" s="118"/>
      <c r="H930" s="118"/>
      <c r="I930" s="11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</row>
    <row r="931" spans="1:23" ht="12.75" customHeight="1" x14ac:dyDescent="0.2">
      <c r="A931" s="65"/>
      <c r="B931" s="65"/>
      <c r="C931" s="65"/>
      <c r="D931" s="66"/>
      <c r="E931" s="65"/>
      <c r="F931" s="118"/>
      <c r="G931" s="118"/>
      <c r="H931" s="118"/>
      <c r="I931" s="11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</row>
    <row r="932" spans="1:23" ht="12.75" customHeight="1" x14ac:dyDescent="0.2">
      <c r="A932" s="65"/>
      <c r="B932" s="65"/>
      <c r="C932" s="65"/>
      <c r="D932" s="66"/>
      <c r="E932" s="65"/>
      <c r="F932" s="118"/>
      <c r="G932" s="118"/>
      <c r="H932" s="118"/>
      <c r="I932" s="11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</row>
    <row r="933" spans="1:23" ht="12.75" customHeight="1" x14ac:dyDescent="0.2">
      <c r="A933" s="65"/>
      <c r="B933" s="65"/>
      <c r="C933" s="65"/>
      <c r="D933" s="66"/>
      <c r="E933" s="65"/>
      <c r="F933" s="118"/>
      <c r="G933" s="118"/>
      <c r="H933" s="118"/>
      <c r="I933" s="11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</row>
    <row r="934" spans="1:23" ht="12.75" customHeight="1" x14ac:dyDescent="0.2">
      <c r="A934" s="65"/>
      <c r="B934" s="65"/>
      <c r="C934" s="65"/>
      <c r="D934" s="66"/>
      <c r="E934" s="65"/>
      <c r="F934" s="118"/>
      <c r="G934" s="118"/>
      <c r="H934" s="118"/>
      <c r="I934" s="11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</row>
    <row r="935" spans="1:23" ht="12.75" customHeight="1" x14ac:dyDescent="0.2">
      <c r="A935" s="65"/>
      <c r="B935" s="65"/>
      <c r="C935" s="65"/>
      <c r="D935" s="66"/>
      <c r="E935" s="65"/>
      <c r="F935" s="118"/>
      <c r="G935" s="118"/>
      <c r="H935" s="118"/>
      <c r="I935" s="11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</row>
    <row r="936" spans="1:23" ht="12.75" customHeight="1" x14ac:dyDescent="0.2">
      <c r="A936" s="65"/>
      <c r="B936" s="65"/>
      <c r="C936" s="65"/>
      <c r="D936" s="66"/>
      <c r="E936" s="65"/>
      <c r="F936" s="118"/>
      <c r="G936" s="118"/>
      <c r="H936" s="118"/>
      <c r="I936" s="11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</row>
    <row r="937" spans="1:23" ht="12.75" customHeight="1" x14ac:dyDescent="0.2">
      <c r="A937" s="65"/>
      <c r="B937" s="65"/>
      <c r="C937" s="65"/>
      <c r="D937" s="66"/>
      <c r="E937" s="65"/>
      <c r="F937" s="118"/>
      <c r="G937" s="118"/>
      <c r="H937" s="118"/>
      <c r="I937" s="11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</row>
    <row r="938" spans="1:23" ht="12.75" customHeight="1" x14ac:dyDescent="0.2">
      <c r="A938" s="65"/>
      <c r="B938" s="65"/>
      <c r="C938" s="65"/>
      <c r="D938" s="66"/>
      <c r="E938" s="65"/>
      <c r="F938" s="118"/>
      <c r="G938" s="118"/>
      <c r="H938" s="118"/>
      <c r="I938" s="11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</row>
    <row r="939" spans="1:23" ht="12.75" customHeight="1" x14ac:dyDescent="0.2">
      <c r="A939" s="65"/>
      <c r="B939" s="65"/>
      <c r="C939" s="65"/>
      <c r="D939" s="66"/>
      <c r="E939" s="65"/>
      <c r="F939" s="118"/>
      <c r="G939" s="118"/>
      <c r="H939" s="118"/>
      <c r="I939" s="11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</row>
    <row r="940" spans="1:23" ht="12.75" customHeight="1" x14ac:dyDescent="0.2">
      <c r="A940" s="65"/>
      <c r="B940" s="65"/>
      <c r="C940" s="65"/>
      <c r="D940" s="66"/>
      <c r="E940" s="65"/>
      <c r="F940" s="118"/>
      <c r="G940" s="118"/>
      <c r="H940" s="118"/>
      <c r="I940" s="11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</row>
    <row r="941" spans="1:23" ht="12.75" customHeight="1" x14ac:dyDescent="0.2">
      <c r="A941" s="65"/>
      <c r="B941" s="65"/>
      <c r="C941" s="65"/>
      <c r="D941" s="66"/>
      <c r="E941" s="65"/>
      <c r="F941" s="118"/>
      <c r="G941" s="118"/>
      <c r="H941" s="118"/>
      <c r="I941" s="11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</row>
    <row r="942" spans="1:23" ht="12.75" customHeight="1" x14ac:dyDescent="0.2">
      <c r="A942" s="65"/>
      <c r="B942" s="65"/>
      <c r="C942" s="65"/>
      <c r="D942" s="66"/>
      <c r="E942" s="65"/>
      <c r="F942" s="118"/>
      <c r="G942" s="118"/>
      <c r="H942" s="118"/>
      <c r="I942" s="11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</row>
    <row r="943" spans="1:23" ht="12.75" customHeight="1" x14ac:dyDescent="0.2">
      <c r="A943" s="65"/>
      <c r="B943" s="65"/>
      <c r="C943" s="65"/>
      <c r="D943" s="66"/>
      <c r="E943" s="65"/>
      <c r="F943" s="118"/>
      <c r="G943" s="118"/>
      <c r="H943" s="118"/>
      <c r="I943" s="11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</row>
    <row r="944" spans="1:23" ht="12.75" customHeight="1" x14ac:dyDescent="0.2">
      <c r="A944" s="65"/>
      <c r="B944" s="65"/>
      <c r="C944" s="65"/>
      <c r="D944" s="66"/>
      <c r="E944" s="65"/>
      <c r="F944" s="118"/>
      <c r="G944" s="118"/>
      <c r="H944" s="118"/>
      <c r="I944" s="11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</row>
    <row r="945" spans="1:23" ht="12.75" customHeight="1" x14ac:dyDescent="0.2">
      <c r="A945" s="65"/>
      <c r="B945" s="65"/>
      <c r="C945" s="65"/>
      <c r="D945" s="66"/>
      <c r="E945" s="65"/>
      <c r="F945" s="118"/>
      <c r="G945" s="118"/>
      <c r="H945" s="118"/>
      <c r="I945" s="11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</row>
    <row r="946" spans="1:23" ht="12.75" customHeight="1" x14ac:dyDescent="0.2">
      <c r="A946" s="65"/>
      <c r="B946" s="65"/>
      <c r="C946" s="65"/>
      <c r="D946" s="66"/>
      <c r="E946" s="65"/>
      <c r="F946" s="118"/>
      <c r="G946" s="118"/>
      <c r="H946" s="118"/>
      <c r="I946" s="11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</row>
    <row r="947" spans="1:23" ht="12.75" customHeight="1" x14ac:dyDescent="0.2">
      <c r="A947" s="65"/>
      <c r="B947" s="65"/>
      <c r="C947" s="65"/>
      <c r="D947" s="66"/>
      <c r="E947" s="65"/>
      <c r="F947" s="118"/>
      <c r="G947" s="118"/>
      <c r="H947" s="118"/>
      <c r="I947" s="11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</row>
    <row r="948" spans="1:23" ht="12.75" customHeight="1" x14ac:dyDescent="0.2">
      <c r="A948" s="65"/>
      <c r="B948" s="65"/>
      <c r="C948" s="65"/>
      <c r="D948" s="66"/>
      <c r="E948" s="65"/>
      <c r="F948" s="118"/>
      <c r="G948" s="118"/>
      <c r="H948" s="118"/>
      <c r="I948" s="11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</row>
    <row r="949" spans="1:23" ht="12.75" customHeight="1" x14ac:dyDescent="0.2">
      <c r="A949" s="65"/>
      <c r="B949" s="65"/>
      <c r="C949" s="65"/>
      <c r="D949" s="66"/>
      <c r="E949" s="65"/>
      <c r="F949" s="118"/>
      <c r="G949" s="118"/>
      <c r="H949" s="118"/>
      <c r="I949" s="11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</row>
    <row r="950" spans="1:23" ht="12.75" customHeight="1" x14ac:dyDescent="0.2">
      <c r="A950" s="65"/>
      <c r="B950" s="65"/>
      <c r="C950" s="65"/>
      <c r="D950" s="66"/>
      <c r="E950" s="65"/>
      <c r="F950" s="118"/>
      <c r="G950" s="118"/>
      <c r="H950" s="118"/>
      <c r="I950" s="11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</row>
    <row r="951" spans="1:23" ht="12.75" customHeight="1" x14ac:dyDescent="0.2">
      <c r="A951" s="65"/>
      <c r="B951" s="65"/>
      <c r="C951" s="65"/>
      <c r="D951" s="66"/>
      <c r="E951" s="65"/>
      <c r="F951" s="118"/>
      <c r="G951" s="118"/>
      <c r="H951" s="118"/>
      <c r="I951" s="11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</row>
    <row r="952" spans="1:23" ht="12.75" customHeight="1" x14ac:dyDescent="0.2">
      <c r="A952" s="65"/>
      <c r="B952" s="65"/>
      <c r="C952" s="65"/>
      <c r="D952" s="66"/>
      <c r="E952" s="65"/>
      <c r="F952" s="118"/>
      <c r="G952" s="118"/>
      <c r="H952" s="118"/>
      <c r="I952" s="11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</row>
    <row r="953" spans="1:23" ht="12.75" customHeight="1" x14ac:dyDescent="0.2">
      <c r="A953" s="65"/>
      <c r="B953" s="65"/>
      <c r="C953" s="65"/>
      <c r="D953" s="66"/>
      <c r="E953" s="65"/>
      <c r="F953" s="118"/>
      <c r="G953" s="118"/>
      <c r="H953" s="118"/>
      <c r="I953" s="11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</row>
    <row r="954" spans="1:23" ht="12.75" customHeight="1" x14ac:dyDescent="0.2">
      <c r="A954" s="65"/>
      <c r="B954" s="65"/>
      <c r="C954" s="65"/>
      <c r="D954" s="66"/>
      <c r="E954" s="65"/>
      <c r="F954" s="118"/>
      <c r="G954" s="118"/>
      <c r="H954" s="118"/>
      <c r="I954" s="11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</row>
    <row r="955" spans="1:23" ht="12.75" customHeight="1" x14ac:dyDescent="0.2">
      <c r="A955" s="65"/>
      <c r="B955" s="65"/>
      <c r="C955" s="65"/>
      <c r="D955" s="66"/>
      <c r="E955" s="65"/>
      <c r="F955" s="118"/>
      <c r="G955" s="118"/>
      <c r="H955" s="118"/>
      <c r="I955" s="11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</row>
    <row r="956" spans="1:23" ht="12.75" customHeight="1" x14ac:dyDescent="0.2">
      <c r="A956" s="65"/>
      <c r="B956" s="65"/>
      <c r="C956" s="65"/>
      <c r="D956" s="66"/>
      <c r="E956" s="65"/>
      <c r="F956" s="118"/>
      <c r="G956" s="118"/>
      <c r="H956" s="118"/>
      <c r="I956" s="11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</row>
    <row r="957" spans="1:23" ht="12.75" customHeight="1" x14ac:dyDescent="0.2">
      <c r="A957" s="65"/>
      <c r="B957" s="65"/>
      <c r="C957" s="65"/>
      <c r="D957" s="66"/>
      <c r="E957" s="65"/>
      <c r="F957" s="118"/>
      <c r="G957" s="118"/>
      <c r="H957" s="118"/>
      <c r="I957" s="11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</row>
    <row r="958" spans="1:23" ht="12.75" customHeight="1" x14ac:dyDescent="0.2">
      <c r="A958" s="65"/>
      <c r="B958" s="65"/>
      <c r="C958" s="65"/>
      <c r="D958" s="66"/>
      <c r="E958" s="65"/>
      <c r="F958" s="118"/>
      <c r="G958" s="118"/>
      <c r="H958" s="118"/>
      <c r="I958" s="11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</row>
    <row r="959" spans="1:23" ht="12.75" customHeight="1" x14ac:dyDescent="0.2">
      <c r="A959" s="65"/>
      <c r="B959" s="65"/>
      <c r="C959" s="65"/>
      <c r="D959" s="66"/>
      <c r="E959" s="65"/>
      <c r="F959" s="118"/>
      <c r="G959" s="118"/>
      <c r="H959" s="118"/>
      <c r="I959" s="11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</row>
    <row r="960" spans="1:23" ht="12.75" customHeight="1" x14ac:dyDescent="0.2">
      <c r="A960" s="65"/>
      <c r="B960" s="65"/>
      <c r="C960" s="65"/>
      <c r="D960" s="66"/>
      <c r="E960" s="65"/>
      <c r="F960" s="118"/>
      <c r="G960" s="118"/>
      <c r="H960" s="118"/>
      <c r="I960" s="11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</row>
    <row r="961" spans="1:23" ht="12.75" customHeight="1" x14ac:dyDescent="0.2">
      <c r="A961" s="65"/>
      <c r="B961" s="65"/>
      <c r="C961" s="65"/>
      <c r="D961" s="66"/>
      <c r="E961" s="65"/>
      <c r="F961" s="118"/>
      <c r="G961" s="118"/>
      <c r="H961" s="118"/>
      <c r="I961" s="11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</row>
    <row r="962" spans="1:23" ht="12.75" customHeight="1" x14ac:dyDescent="0.2">
      <c r="A962" s="65"/>
      <c r="B962" s="65"/>
      <c r="C962" s="65"/>
      <c r="D962" s="66"/>
      <c r="E962" s="65"/>
      <c r="F962" s="118"/>
      <c r="G962" s="118"/>
      <c r="H962" s="118"/>
      <c r="I962" s="11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</row>
    <row r="963" spans="1:23" ht="12.75" customHeight="1" x14ac:dyDescent="0.2">
      <c r="A963" s="65"/>
      <c r="B963" s="65"/>
      <c r="C963" s="65"/>
      <c r="D963" s="66"/>
      <c r="E963" s="65"/>
      <c r="F963" s="118"/>
      <c r="G963" s="118"/>
      <c r="H963" s="118"/>
      <c r="I963" s="11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</row>
    <row r="964" spans="1:23" ht="12.75" customHeight="1" x14ac:dyDescent="0.2">
      <c r="A964" s="65"/>
      <c r="B964" s="65"/>
      <c r="C964" s="65"/>
      <c r="D964" s="66"/>
      <c r="E964" s="65"/>
      <c r="F964" s="118"/>
      <c r="G964" s="118"/>
      <c r="H964" s="118"/>
      <c r="I964" s="11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</row>
    <row r="965" spans="1:23" ht="12.75" customHeight="1" x14ac:dyDescent="0.2">
      <c r="A965" s="65"/>
      <c r="B965" s="65"/>
      <c r="C965" s="65"/>
      <c r="D965" s="66"/>
      <c r="E965" s="65"/>
      <c r="F965" s="118"/>
      <c r="G965" s="118"/>
      <c r="H965" s="118"/>
      <c r="I965" s="11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</row>
    <row r="966" spans="1:23" ht="12.75" customHeight="1" x14ac:dyDescent="0.2">
      <c r="A966" s="65"/>
      <c r="B966" s="65"/>
      <c r="C966" s="65"/>
      <c r="D966" s="66"/>
      <c r="E966" s="65"/>
      <c r="F966" s="118"/>
      <c r="G966" s="118"/>
      <c r="H966" s="118"/>
      <c r="I966" s="11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</row>
  </sheetData>
  <sheetProtection password="CBC5" sheet="1" objects="1" scenarios="1" formatCells="0" formatColumns="0" formatRows="0" selectLockedCells="1"/>
  <autoFilter ref="A12:I542"/>
  <customSheetViews>
    <customSheetView guid="{51ADFC03-1D53-4AE2-909B-7D93A8DC249A}" filter="1" showAutoFilter="1">
      <pageMargins left="0.511811024" right="0.511811024" top="0.78740157499999996" bottom="0.78740157499999996" header="0.31496062000000002" footer="0.31496062000000002"/>
      <autoFilter ref="B1:K1"/>
    </customSheetView>
    <customSheetView guid="{309DFEE5-7E3D-4535-B22E-0FCC4686606D}" filter="1" showAutoFilter="1">
      <pageMargins left="0.511811024" right="0.511811024" top="0.78740157499999996" bottom="0.78740157499999996" header="0.31496062000000002" footer="0.31496062000000002"/>
      <autoFilter ref="B1:J1"/>
    </customSheetView>
  </customSheetViews>
  <mergeCells count="148">
    <mergeCell ref="C6:D6"/>
    <mergeCell ref="F6:G6"/>
    <mergeCell ref="F8:G8"/>
    <mergeCell ref="F10:G10"/>
    <mergeCell ref="G534:H534"/>
    <mergeCell ref="E174:H174"/>
    <mergeCell ref="E180:H180"/>
    <mergeCell ref="E181:H181"/>
    <mergeCell ref="E188:H188"/>
    <mergeCell ref="G535:H535"/>
    <mergeCell ref="E161:H161"/>
    <mergeCell ref="E162:H162"/>
    <mergeCell ref="E457:H457"/>
    <mergeCell ref="E415:H415"/>
    <mergeCell ref="E414:H414"/>
    <mergeCell ref="E397:H397"/>
    <mergeCell ref="E403:H403"/>
    <mergeCell ref="E408:H408"/>
    <mergeCell ref="E426:H426"/>
    <mergeCell ref="E396:H396"/>
    <mergeCell ref="A97:B97"/>
    <mergeCell ref="A98:B98"/>
    <mergeCell ref="A105:B105"/>
    <mergeCell ref="A110:B110"/>
    <mergeCell ref="A112:B112"/>
    <mergeCell ref="A113:B113"/>
    <mergeCell ref="A118:B118"/>
    <mergeCell ref="E98:H98"/>
    <mergeCell ref="E105:H105"/>
    <mergeCell ref="E110:H110"/>
    <mergeCell ref="E112:H112"/>
    <mergeCell ref="E113:H113"/>
    <mergeCell ref="E118:H118"/>
    <mergeCell ref="E97:H97"/>
    <mergeCell ref="A60:B60"/>
    <mergeCell ref="E60:H60"/>
    <mergeCell ref="A68:B68"/>
    <mergeCell ref="E68:H68"/>
    <mergeCell ref="A78:B78"/>
    <mergeCell ref="E78:H78"/>
    <mergeCell ref="A83:B83"/>
    <mergeCell ref="E83:H83"/>
    <mergeCell ref="A13:B13"/>
    <mergeCell ref="A14:B14"/>
    <mergeCell ref="E14:H14"/>
    <mergeCell ref="A21:B21"/>
    <mergeCell ref="E21:H21"/>
    <mergeCell ref="E13:H13"/>
    <mergeCell ref="A38:B38"/>
    <mergeCell ref="E38:H38"/>
    <mergeCell ref="A47:B47"/>
    <mergeCell ref="E47:H47"/>
    <mergeCell ref="E48:H48"/>
    <mergeCell ref="A48:B48"/>
    <mergeCell ref="A52:B52"/>
    <mergeCell ref="E52:H52"/>
    <mergeCell ref="A59:B59"/>
    <mergeCell ref="E59:H59"/>
    <mergeCell ref="E211:H211"/>
    <mergeCell ref="E230:H230"/>
    <mergeCell ref="E241:H241"/>
    <mergeCell ref="E246:H246"/>
    <mergeCell ref="E249:H249"/>
    <mergeCell ref="E257:H257"/>
    <mergeCell ref="E264:H264"/>
    <mergeCell ref="E270:H270"/>
    <mergeCell ref="E271:H271"/>
    <mergeCell ref="E331:H331"/>
    <mergeCell ref="E339:H339"/>
    <mergeCell ref="E392:H392"/>
    <mergeCell ref="E393:H393"/>
    <mergeCell ref="E422:H422"/>
    <mergeCell ref="E463:H463"/>
    <mergeCell ref="E466:H466"/>
    <mergeCell ref="E471:H471"/>
    <mergeCell ref="E532:H532"/>
    <mergeCell ref="E473:H473"/>
    <mergeCell ref="A516:B516"/>
    <mergeCell ref="A532:B532"/>
    <mergeCell ref="E438:H438"/>
    <mergeCell ref="E442:H442"/>
    <mergeCell ref="E446:H446"/>
    <mergeCell ref="E479:H479"/>
    <mergeCell ref="E489:H489"/>
    <mergeCell ref="E500:H500"/>
    <mergeCell ref="E516:H516"/>
    <mergeCell ref="A479:B479"/>
    <mergeCell ref="A489:B489"/>
    <mergeCell ref="A500:B500"/>
    <mergeCell ref="A463:B463"/>
    <mergeCell ref="A466:B466"/>
    <mergeCell ref="A120:B120"/>
    <mergeCell ref="A130:B130"/>
    <mergeCell ref="E448:H448"/>
    <mergeCell ref="E449:H449"/>
    <mergeCell ref="E455:H455"/>
    <mergeCell ref="A131:B131"/>
    <mergeCell ref="A136:B136"/>
    <mergeCell ref="E474:H474"/>
    <mergeCell ref="E478:H478"/>
    <mergeCell ref="E120:H120"/>
    <mergeCell ref="E130:H130"/>
    <mergeCell ref="E131:H131"/>
    <mergeCell ref="E136:H136"/>
    <mergeCell ref="E140:H140"/>
    <mergeCell ref="E157:H157"/>
    <mergeCell ref="A422:B422"/>
    <mergeCell ref="A426:B426"/>
    <mergeCell ref="A438:B438"/>
    <mergeCell ref="A442:B442"/>
    <mergeCell ref="A446:B446"/>
    <mergeCell ref="A448:B448"/>
    <mergeCell ref="A449:B449"/>
    <mergeCell ref="A455:B455"/>
    <mergeCell ref="A457:B457"/>
    <mergeCell ref="A397:B397"/>
    <mergeCell ref="A403:B403"/>
    <mergeCell ref="A408:B408"/>
    <mergeCell ref="A414:B414"/>
    <mergeCell ref="A415:B415"/>
    <mergeCell ref="A471:B471"/>
    <mergeCell ref="A473:B473"/>
    <mergeCell ref="A474:B474"/>
    <mergeCell ref="A478:B478"/>
    <mergeCell ref="F539:H539"/>
    <mergeCell ref="A536:F536"/>
    <mergeCell ref="A140:B140"/>
    <mergeCell ref="A157:B157"/>
    <mergeCell ref="A161:B161"/>
    <mergeCell ref="A162:B162"/>
    <mergeCell ref="A174:B174"/>
    <mergeCell ref="A180:B180"/>
    <mergeCell ref="A181:B181"/>
    <mergeCell ref="A188:B188"/>
    <mergeCell ref="A211:B211"/>
    <mergeCell ref="A230:B230"/>
    <mergeCell ref="A241:B241"/>
    <mergeCell ref="A246:B246"/>
    <mergeCell ref="A249:B249"/>
    <mergeCell ref="A257:B257"/>
    <mergeCell ref="A264:B264"/>
    <mergeCell ref="A270:B270"/>
    <mergeCell ref="A271:B271"/>
    <mergeCell ref="A331:B331"/>
    <mergeCell ref="A339:B339"/>
    <mergeCell ref="A392:B392"/>
    <mergeCell ref="A393:B393"/>
    <mergeCell ref="A396:B396"/>
  </mergeCells>
  <phoneticPr fontId="30" type="noConversion"/>
  <printOptions horizontalCentered="1" verticalCentered="1"/>
  <pageMargins left="0.23622047244094491" right="0.23622047244094491" top="0.55118110236220474" bottom="0.55118110236220474" header="0.19685039370078741" footer="0.19685039370078741"/>
  <pageSetup paperSize="9" scale="7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7"/>
  <sheetViews>
    <sheetView view="pageBreakPreview" zoomScaleNormal="100" zoomScaleSheetLayoutView="100" workbookViewId="0">
      <selection activeCell="C1" sqref="C1"/>
    </sheetView>
  </sheetViews>
  <sheetFormatPr defaultColWidth="14.42578125" defaultRowHeight="15" customHeight="1" x14ac:dyDescent="0.2"/>
  <cols>
    <col min="1" max="1" width="14" style="67" customWidth="1"/>
    <col min="2" max="2" width="12.42578125" style="67" customWidth="1"/>
    <col min="3" max="3" width="61" style="67" customWidth="1"/>
    <col min="4" max="4" width="20.140625" style="67" customWidth="1"/>
    <col min="5" max="5" width="15" style="67" customWidth="1"/>
    <col min="6" max="6" width="16.42578125" style="67" customWidth="1"/>
    <col min="7" max="7" width="21" style="67" customWidth="1"/>
    <col min="8" max="8" width="21.140625" style="67" customWidth="1"/>
    <col min="9" max="9" width="16.7109375" style="67" customWidth="1"/>
    <col min="10" max="26" width="9.140625" style="67" customWidth="1"/>
    <col min="27" max="16384" width="14.42578125" style="67"/>
  </cols>
  <sheetData>
    <row r="1" spans="1:26" ht="23.25" customHeight="1" x14ac:dyDescent="0.4">
      <c r="A1" s="68"/>
      <c r="B1" s="450"/>
      <c r="C1" s="450"/>
      <c r="D1" s="450"/>
      <c r="E1" s="450"/>
      <c r="F1" s="450"/>
      <c r="G1" s="451"/>
      <c r="H1" s="297"/>
      <c r="I1" s="297"/>
    </row>
    <row r="2" spans="1:26" ht="12" hidden="1" customHeight="1" x14ac:dyDescent="0.4">
      <c r="A2" s="69"/>
      <c r="B2" s="428"/>
      <c r="C2" s="428"/>
      <c r="D2" s="428"/>
      <c r="E2" s="428"/>
      <c r="F2" s="428"/>
      <c r="G2" s="429"/>
      <c r="H2" s="297"/>
      <c r="I2" s="297"/>
    </row>
    <row r="3" spans="1:26" ht="12.75" customHeight="1" x14ac:dyDescent="0.2">
      <c r="A3" s="70"/>
      <c r="B3" s="433"/>
      <c r="C3" s="452"/>
      <c r="D3" s="452"/>
      <c r="E3" s="452"/>
      <c r="F3" s="452"/>
      <c r="G3" s="453"/>
      <c r="H3" s="298"/>
      <c r="I3" s="298"/>
    </row>
    <row r="4" spans="1:26" ht="18" customHeight="1" x14ac:dyDescent="0.2">
      <c r="A4" s="70"/>
      <c r="B4" s="433"/>
      <c r="C4" s="454"/>
      <c r="D4" s="454"/>
      <c r="E4" s="454"/>
      <c r="F4" s="454"/>
      <c r="G4" s="455"/>
      <c r="H4" s="299"/>
      <c r="I4" s="299"/>
    </row>
    <row r="5" spans="1:26" ht="6" customHeight="1" thickBot="1" x14ac:dyDescent="0.25">
      <c r="A5" s="71"/>
      <c r="B5" s="72"/>
      <c r="C5" s="73"/>
      <c r="D5" s="74"/>
      <c r="E5" s="75"/>
      <c r="F5" s="76"/>
      <c r="G5" s="77"/>
      <c r="H5" s="78"/>
      <c r="I5" s="78"/>
    </row>
    <row r="6" spans="1:26" ht="15.75" customHeight="1" x14ac:dyDescent="0.2">
      <c r="A6" s="121" t="s">
        <v>0</v>
      </c>
      <c r="B6" s="312" t="s">
        <v>1450</v>
      </c>
      <c r="C6" s="312"/>
      <c r="D6" s="312"/>
      <c r="E6" s="122"/>
      <c r="F6" s="123"/>
      <c r="G6" s="313"/>
      <c r="H6" s="18"/>
      <c r="I6" s="300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</row>
    <row r="7" spans="1:26" ht="6.75" customHeight="1" x14ac:dyDescent="0.2">
      <c r="A7" s="124"/>
      <c r="B7" s="122"/>
      <c r="C7" s="125"/>
      <c r="D7" s="125"/>
      <c r="E7" s="122"/>
      <c r="F7" s="123"/>
      <c r="G7" s="313"/>
      <c r="H7" s="18"/>
      <c r="I7" s="78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</row>
    <row r="8" spans="1:26" ht="17.25" customHeight="1" x14ac:dyDescent="0.2">
      <c r="A8" s="126" t="s">
        <v>1</v>
      </c>
      <c r="B8" s="127"/>
      <c r="C8" s="585" t="s">
        <v>1452</v>
      </c>
      <c r="D8" s="585"/>
      <c r="E8" s="122"/>
      <c r="F8" s="586"/>
      <c r="G8" s="588"/>
      <c r="H8" s="80"/>
      <c r="I8" s="83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</row>
    <row r="9" spans="1:26" ht="5.25" customHeight="1" x14ac:dyDescent="0.2">
      <c r="A9" s="126"/>
      <c r="B9" s="127"/>
      <c r="C9" s="130"/>
      <c r="D9" s="130"/>
      <c r="E9" s="122"/>
      <c r="F9" s="131"/>
      <c r="G9" s="314"/>
      <c r="H9" s="78"/>
      <c r="I9" s="83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</row>
    <row r="10" spans="1:26" ht="17.25" customHeight="1" x14ac:dyDescent="0.2">
      <c r="A10" s="126" t="s">
        <v>2</v>
      </c>
      <c r="B10" s="130" t="s">
        <v>1445</v>
      </c>
      <c r="C10" s="130"/>
      <c r="D10" s="130"/>
      <c r="E10" s="444" t="s">
        <v>3</v>
      </c>
      <c r="F10" s="444"/>
      <c r="G10" s="315" t="e">
        <f>Orçamento!H8</f>
        <v>#VALUE!</v>
      </c>
      <c r="H10" s="108"/>
      <c r="I10" s="302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</row>
    <row r="11" spans="1:26" ht="5.25" customHeight="1" x14ac:dyDescent="0.2">
      <c r="A11" s="135"/>
      <c r="B11" s="122"/>
      <c r="C11" s="125"/>
      <c r="D11" s="125"/>
      <c r="E11" s="122"/>
      <c r="F11" s="132"/>
      <c r="G11" s="314"/>
      <c r="H11" s="83"/>
      <c r="I11" s="303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</row>
    <row r="12" spans="1:26" s="304" customFormat="1" ht="12.75" customHeight="1" x14ac:dyDescent="0.2">
      <c r="A12" s="316"/>
      <c r="B12" s="317"/>
      <c r="C12" s="317"/>
      <c r="D12" s="317"/>
      <c r="E12" s="317"/>
      <c r="F12" s="317"/>
      <c r="G12" s="318"/>
      <c r="H12" s="305"/>
      <c r="I12" s="306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</row>
    <row r="13" spans="1:26" s="304" customFormat="1" ht="24" x14ac:dyDescent="0.2">
      <c r="A13" s="328" t="s">
        <v>16</v>
      </c>
      <c r="B13" s="329"/>
      <c r="C13" s="330" t="s">
        <v>64</v>
      </c>
      <c r="D13" s="331" t="s">
        <v>65</v>
      </c>
      <c r="E13" s="332"/>
      <c r="F13" s="333"/>
      <c r="G13" s="334">
        <f>G31</f>
        <v>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6" s="304" customFormat="1" ht="12.75" customHeight="1" x14ac:dyDescent="0.2">
      <c r="A14" s="335" t="s">
        <v>6</v>
      </c>
      <c r="B14" s="336"/>
      <c r="C14" s="336" t="s">
        <v>1294</v>
      </c>
      <c r="D14" s="336" t="s">
        <v>1295</v>
      </c>
      <c r="E14" s="335" t="s">
        <v>1296</v>
      </c>
      <c r="F14" s="335" t="s">
        <v>1297</v>
      </c>
      <c r="G14" s="335" t="s">
        <v>1298</v>
      </c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</row>
    <row r="15" spans="1:26" s="304" customFormat="1" ht="12.75" customHeight="1" x14ac:dyDescent="0.2">
      <c r="A15" s="320">
        <v>10146</v>
      </c>
      <c r="B15" s="337" t="s">
        <v>1476</v>
      </c>
      <c r="C15" s="338" t="s">
        <v>1299</v>
      </c>
      <c r="D15" s="337" t="s">
        <v>1300</v>
      </c>
      <c r="E15" s="320">
        <v>16</v>
      </c>
      <c r="F15" s="644"/>
      <c r="G15" s="340">
        <f>ROUND(E15*F15,2)</f>
        <v>0</v>
      </c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</row>
    <row r="16" spans="1:26" s="304" customFormat="1" ht="12.75" customHeight="1" x14ac:dyDescent="0.2">
      <c r="A16" s="320">
        <v>10139</v>
      </c>
      <c r="B16" s="337" t="s">
        <v>1476</v>
      </c>
      <c r="C16" s="338" t="s">
        <v>1301</v>
      </c>
      <c r="D16" s="337" t="s">
        <v>1300</v>
      </c>
      <c r="E16" s="320">
        <v>8</v>
      </c>
      <c r="F16" s="644"/>
      <c r="G16" s="340">
        <f t="shared" ref="G16:G28" si="0">ROUND(E16*F16,2)</f>
        <v>0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</row>
    <row r="17" spans="1:24" s="304" customFormat="1" ht="15.75" customHeight="1" x14ac:dyDescent="0.2">
      <c r="A17" s="322">
        <v>10111</v>
      </c>
      <c r="B17" s="337" t="s">
        <v>1476</v>
      </c>
      <c r="C17" s="338" t="s">
        <v>1302</v>
      </c>
      <c r="D17" s="337" t="s">
        <v>1300</v>
      </c>
      <c r="E17" s="322">
        <v>6</v>
      </c>
      <c r="F17" s="646"/>
      <c r="G17" s="340">
        <f t="shared" si="0"/>
        <v>0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</row>
    <row r="18" spans="1:24" s="304" customFormat="1" ht="12.75" customHeight="1" x14ac:dyDescent="0.2">
      <c r="A18" s="322">
        <v>10118</v>
      </c>
      <c r="B18" s="337" t="s">
        <v>1476</v>
      </c>
      <c r="C18" s="338" t="s">
        <v>1303</v>
      </c>
      <c r="D18" s="337" t="s">
        <v>1300</v>
      </c>
      <c r="E18" s="322">
        <v>8</v>
      </c>
      <c r="F18" s="646"/>
      <c r="G18" s="340">
        <f t="shared" si="0"/>
        <v>0</v>
      </c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</row>
    <row r="19" spans="1:24" s="304" customFormat="1" ht="12.75" customHeight="1" x14ac:dyDescent="0.2">
      <c r="A19" s="322">
        <v>10119</v>
      </c>
      <c r="B19" s="337" t="s">
        <v>1476</v>
      </c>
      <c r="C19" s="338" t="s">
        <v>1304</v>
      </c>
      <c r="D19" s="337" t="s">
        <v>1300</v>
      </c>
      <c r="E19" s="322">
        <v>5.5</v>
      </c>
      <c r="F19" s="646"/>
      <c r="G19" s="340">
        <f t="shared" si="0"/>
        <v>0</v>
      </c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</row>
    <row r="20" spans="1:24" s="304" customFormat="1" ht="12.75" customHeight="1" x14ac:dyDescent="0.2">
      <c r="A20" s="320">
        <v>20503</v>
      </c>
      <c r="B20" s="337" t="s">
        <v>1476</v>
      </c>
      <c r="C20" s="338" t="s">
        <v>1305</v>
      </c>
      <c r="D20" s="337" t="s">
        <v>1306</v>
      </c>
      <c r="E20" s="320">
        <v>0.52</v>
      </c>
      <c r="F20" s="644"/>
      <c r="G20" s="340">
        <f t="shared" si="0"/>
        <v>0</v>
      </c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</row>
    <row r="21" spans="1:24" s="304" customFormat="1" ht="12.75" customHeight="1" x14ac:dyDescent="0.2">
      <c r="A21" s="320">
        <v>20508</v>
      </c>
      <c r="B21" s="337" t="s">
        <v>1476</v>
      </c>
      <c r="C21" s="338" t="s">
        <v>1307</v>
      </c>
      <c r="D21" s="337" t="s">
        <v>1308</v>
      </c>
      <c r="E21" s="320">
        <v>95</v>
      </c>
      <c r="F21" s="644"/>
      <c r="G21" s="340">
        <f t="shared" si="0"/>
        <v>0</v>
      </c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</row>
    <row r="22" spans="1:24" s="304" customFormat="1" ht="12.75" x14ac:dyDescent="0.2">
      <c r="A22" s="322">
        <v>34591</v>
      </c>
      <c r="B22" s="320" t="s">
        <v>1474</v>
      </c>
      <c r="C22" s="338" t="s">
        <v>1309</v>
      </c>
      <c r="D22" s="337" t="s">
        <v>1310</v>
      </c>
      <c r="E22" s="322">
        <v>3</v>
      </c>
      <c r="F22" s="647"/>
      <c r="G22" s="340">
        <f t="shared" si="0"/>
        <v>0</v>
      </c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</row>
    <row r="23" spans="1:24" s="304" customFormat="1" ht="12.75" x14ac:dyDescent="0.2">
      <c r="A23" s="322">
        <v>5074</v>
      </c>
      <c r="B23" s="320" t="s">
        <v>1474</v>
      </c>
      <c r="C23" s="338" t="s">
        <v>1311</v>
      </c>
      <c r="D23" s="337" t="s">
        <v>1312</v>
      </c>
      <c r="E23" s="322">
        <v>1</v>
      </c>
      <c r="F23" s="647"/>
      <c r="G23" s="340">
        <f t="shared" si="0"/>
        <v>0</v>
      </c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</row>
    <row r="24" spans="1:24" s="304" customFormat="1" ht="24" x14ac:dyDescent="0.2">
      <c r="A24" s="322">
        <v>4512</v>
      </c>
      <c r="B24" s="320" t="s">
        <v>1474</v>
      </c>
      <c r="C24" s="338" t="s">
        <v>1313</v>
      </c>
      <c r="D24" s="337" t="s">
        <v>1314</v>
      </c>
      <c r="E24" s="322">
        <v>30</v>
      </c>
      <c r="F24" s="647"/>
      <c r="G24" s="340">
        <f t="shared" si="0"/>
        <v>0</v>
      </c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</row>
    <row r="25" spans="1:24" s="304" customFormat="1" ht="24" x14ac:dyDescent="0.2">
      <c r="A25" s="322">
        <v>6212</v>
      </c>
      <c r="B25" s="320" t="s">
        <v>1474</v>
      </c>
      <c r="C25" s="338" t="s">
        <v>1315</v>
      </c>
      <c r="D25" s="337" t="s">
        <v>1314</v>
      </c>
      <c r="E25" s="322">
        <v>12</v>
      </c>
      <c r="F25" s="647"/>
      <c r="G25" s="340">
        <f t="shared" si="0"/>
        <v>0</v>
      </c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</row>
    <row r="26" spans="1:24" s="304" customFormat="1" ht="12.75" x14ac:dyDescent="0.2">
      <c r="A26" s="322">
        <v>12773</v>
      </c>
      <c r="B26" s="320" t="s">
        <v>1474</v>
      </c>
      <c r="C26" s="338" t="s">
        <v>1316</v>
      </c>
      <c r="D26" s="337" t="s">
        <v>1310</v>
      </c>
      <c r="E26" s="322">
        <v>1</v>
      </c>
      <c r="F26" s="647"/>
      <c r="G26" s="340">
        <f t="shared" si="0"/>
        <v>0</v>
      </c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</row>
    <row r="27" spans="1:24" s="304" customFormat="1" ht="24" x14ac:dyDescent="0.2">
      <c r="A27" s="322">
        <v>21009</v>
      </c>
      <c r="B27" s="320" t="s">
        <v>1474</v>
      </c>
      <c r="C27" s="338" t="s">
        <v>1317</v>
      </c>
      <c r="D27" s="337" t="s">
        <v>1314</v>
      </c>
      <c r="E27" s="322">
        <v>32</v>
      </c>
      <c r="F27" s="647"/>
      <c r="G27" s="340">
        <f t="shared" si="0"/>
        <v>0</v>
      </c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</row>
    <row r="28" spans="1:24" s="304" customFormat="1" ht="12.75" x14ac:dyDescent="0.2">
      <c r="A28" s="322">
        <v>34636</v>
      </c>
      <c r="B28" s="320" t="s">
        <v>1474</v>
      </c>
      <c r="C28" s="338" t="s">
        <v>1318</v>
      </c>
      <c r="D28" s="337" t="s">
        <v>1310</v>
      </c>
      <c r="E28" s="322">
        <v>1</v>
      </c>
      <c r="F28" s="647"/>
      <c r="G28" s="340">
        <f t="shared" si="0"/>
        <v>0</v>
      </c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</row>
    <row r="29" spans="1:24" s="304" customFormat="1" ht="12.75" customHeight="1" x14ac:dyDescent="0.2">
      <c r="A29" s="319"/>
      <c r="B29" s="319"/>
      <c r="C29" s="319"/>
      <c r="D29" s="319"/>
      <c r="E29" s="319"/>
      <c r="F29" s="319"/>
      <c r="G29" s="319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</row>
    <row r="30" spans="1:24" s="304" customFormat="1" ht="12.75" customHeight="1" x14ac:dyDescent="0.2">
      <c r="A30" s="323" t="s">
        <v>1289</v>
      </c>
      <c r="B30" s="323"/>
      <c r="C30" s="324">
        <f>SUM(G15:G19)</f>
        <v>0</v>
      </c>
      <c r="D30" s="325" t="s">
        <v>1290</v>
      </c>
      <c r="E30" s="341">
        <v>0</v>
      </c>
      <c r="F30" s="323" t="s">
        <v>1291</v>
      </c>
      <c r="G30" s="324">
        <f>ROUND((C30+E30),2)</f>
        <v>0</v>
      </c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</row>
    <row r="31" spans="1:24" s="304" customFormat="1" ht="12.75" customHeight="1" x14ac:dyDescent="0.2">
      <c r="A31" s="323" t="s">
        <v>1292</v>
      </c>
      <c r="B31" s="323"/>
      <c r="C31" s="324">
        <f>SUM(G20:G28)</f>
        <v>0</v>
      </c>
      <c r="D31" s="327"/>
      <c r="E31" s="326"/>
      <c r="F31" s="323" t="s">
        <v>1293</v>
      </c>
      <c r="G31" s="342">
        <f>SUM(G15:G28)</f>
        <v>0</v>
      </c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</row>
    <row r="32" spans="1:24" s="304" customFormat="1" ht="12.75" customHeight="1" x14ac:dyDescent="0.2">
      <c r="A32" s="323"/>
      <c r="B32" s="323"/>
      <c r="C32" s="324"/>
      <c r="D32" s="327"/>
      <c r="E32" s="324"/>
      <c r="F32" s="448"/>
      <c r="G32" s="324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</row>
    <row r="33" spans="1:24" s="304" customFormat="1" ht="24" x14ac:dyDescent="0.2">
      <c r="A33" s="328" t="s">
        <v>63</v>
      </c>
      <c r="B33" s="329"/>
      <c r="C33" s="330" t="s">
        <v>68</v>
      </c>
      <c r="D33" s="331" t="s">
        <v>65</v>
      </c>
      <c r="E33" s="343"/>
      <c r="F33" s="344"/>
      <c r="G33" s="345">
        <f>G49</f>
        <v>0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s="304" customFormat="1" ht="12.75" customHeight="1" x14ac:dyDescent="0.2">
      <c r="A34" s="335" t="s">
        <v>6</v>
      </c>
      <c r="B34" s="335"/>
      <c r="C34" s="335" t="s">
        <v>1294</v>
      </c>
      <c r="D34" s="335" t="s">
        <v>1295</v>
      </c>
      <c r="E34" s="335" t="s">
        <v>1296</v>
      </c>
      <c r="F34" s="335" t="s">
        <v>1297</v>
      </c>
      <c r="G34" s="335" t="s">
        <v>1298</v>
      </c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</row>
    <row r="35" spans="1:24" s="304" customFormat="1" ht="12.75" customHeight="1" x14ac:dyDescent="0.2">
      <c r="A35" s="320">
        <v>10115</v>
      </c>
      <c r="B35" s="337" t="s">
        <v>1476</v>
      </c>
      <c r="C35" s="338" t="s">
        <v>1319</v>
      </c>
      <c r="D35" s="337" t="s">
        <v>1300</v>
      </c>
      <c r="E35" s="322">
        <v>36</v>
      </c>
      <c r="F35" s="646"/>
      <c r="G35" s="321">
        <f>ROUND(E35*F35,2)</f>
        <v>0</v>
      </c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</row>
    <row r="36" spans="1:24" s="304" customFormat="1" ht="12.75" customHeight="1" x14ac:dyDescent="0.2">
      <c r="A36" s="320">
        <v>10146</v>
      </c>
      <c r="B36" s="337" t="s">
        <v>1476</v>
      </c>
      <c r="C36" s="338" t="s">
        <v>1299</v>
      </c>
      <c r="D36" s="337" t="s">
        <v>1300</v>
      </c>
      <c r="E36" s="322">
        <v>36</v>
      </c>
      <c r="F36" s="646"/>
      <c r="G36" s="321">
        <f t="shared" ref="G36:G46" si="1">ROUND(E36*F36,2)</f>
        <v>0</v>
      </c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</row>
    <row r="37" spans="1:24" s="304" customFormat="1" ht="24" x14ac:dyDescent="0.2">
      <c r="A37" s="320">
        <v>392</v>
      </c>
      <c r="B37" s="320" t="s">
        <v>1474</v>
      </c>
      <c r="C37" s="338" t="s">
        <v>1320</v>
      </c>
      <c r="D37" s="337" t="s">
        <v>1310</v>
      </c>
      <c r="E37" s="322">
        <v>1</v>
      </c>
      <c r="F37" s="647"/>
      <c r="G37" s="321">
        <f t="shared" si="1"/>
        <v>0</v>
      </c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</row>
    <row r="38" spans="1:24" s="304" customFormat="1" ht="24" x14ac:dyDescent="0.2">
      <c r="A38" s="320">
        <v>979</v>
      </c>
      <c r="B38" s="320" t="s">
        <v>1474</v>
      </c>
      <c r="C38" s="338" t="s">
        <v>1321</v>
      </c>
      <c r="D38" s="337" t="s">
        <v>1314</v>
      </c>
      <c r="E38" s="322">
        <v>20</v>
      </c>
      <c r="F38" s="647"/>
      <c r="G38" s="321">
        <f t="shared" si="1"/>
        <v>0</v>
      </c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</row>
    <row r="39" spans="1:24" s="304" customFormat="1" ht="24" x14ac:dyDescent="0.2">
      <c r="A39" s="320">
        <v>1875</v>
      </c>
      <c r="B39" s="320" t="s">
        <v>1474</v>
      </c>
      <c r="C39" s="338" t="s">
        <v>1322</v>
      </c>
      <c r="D39" s="337" t="s">
        <v>1310</v>
      </c>
      <c r="E39" s="322">
        <v>2</v>
      </c>
      <c r="F39" s="647"/>
      <c r="G39" s="321">
        <f t="shared" si="1"/>
        <v>0</v>
      </c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</row>
    <row r="40" spans="1:24" s="304" customFormat="1" ht="12.75" x14ac:dyDescent="0.2">
      <c r="A40" s="320">
        <v>2673</v>
      </c>
      <c r="B40" s="320" t="s">
        <v>1474</v>
      </c>
      <c r="C40" s="338" t="s">
        <v>1323</v>
      </c>
      <c r="D40" s="337" t="s">
        <v>1314</v>
      </c>
      <c r="E40" s="322">
        <v>12</v>
      </c>
      <c r="F40" s="647"/>
      <c r="G40" s="321">
        <f t="shared" si="1"/>
        <v>0</v>
      </c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</row>
    <row r="41" spans="1:24" s="304" customFormat="1" ht="24" x14ac:dyDescent="0.2">
      <c r="A41" s="320">
        <v>3406</v>
      </c>
      <c r="B41" s="320" t="s">
        <v>1474</v>
      </c>
      <c r="C41" s="338" t="s">
        <v>1324</v>
      </c>
      <c r="D41" s="337" t="s">
        <v>1310</v>
      </c>
      <c r="E41" s="322">
        <v>4</v>
      </c>
      <c r="F41" s="647"/>
      <c r="G41" s="321">
        <f t="shared" si="1"/>
        <v>0</v>
      </c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</row>
    <row r="42" spans="1:24" s="304" customFormat="1" ht="24" x14ac:dyDescent="0.2">
      <c r="A42" s="320">
        <v>4481</v>
      </c>
      <c r="B42" s="320" t="s">
        <v>1474</v>
      </c>
      <c r="C42" s="338" t="s">
        <v>1325</v>
      </c>
      <c r="D42" s="337" t="s">
        <v>1314</v>
      </c>
      <c r="E42" s="322">
        <v>6</v>
      </c>
      <c r="F42" s="647"/>
      <c r="G42" s="321">
        <f t="shared" si="1"/>
        <v>0</v>
      </c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</row>
    <row r="43" spans="1:24" s="304" customFormat="1" ht="24" x14ac:dyDescent="0.2">
      <c r="A43" s="320">
        <v>7701</v>
      </c>
      <c r="B43" s="320" t="s">
        <v>1474</v>
      </c>
      <c r="C43" s="338" t="s">
        <v>1326</v>
      </c>
      <c r="D43" s="337" t="s">
        <v>1314</v>
      </c>
      <c r="E43" s="322">
        <v>2</v>
      </c>
      <c r="F43" s="647"/>
      <c r="G43" s="321">
        <f t="shared" si="1"/>
        <v>0</v>
      </c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</row>
    <row r="44" spans="1:24" s="304" customFormat="1" ht="24" x14ac:dyDescent="0.2">
      <c r="A44" s="320">
        <v>12056</v>
      </c>
      <c r="B44" s="320" t="s">
        <v>1474</v>
      </c>
      <c r="C44" s="338" t="s">
        <v>1327</v>
      </c>
      <c r="D44" s="337" t="s">
        <v>1314</v>
      </c>
      <c r="E44" s="322">
        <v>1</v>
      </c>
      <c r="F44" s="647"/>
      <c r="G44" s="321">
        <f t="shared" si="1"/>
        <v>0</v>
      </c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</row>
    <row r="45" spans="1:24" s="304" customFormat="1" ht="12.75" x14ac:dyDescent="0.2">
      <c r="A45" s="320">
        <v>2391</v>
      </c>
      <c r="B45" s="320" t="s">
        <v>1474</v>
      </c>
      <c r="C45" s="338" t="s">
        <v>1480</v>
      </c>
      <c r="D45" s="337" t="s">
        <v>1310</v>
      </c>
      <c r="E45" s="322">
        <v>1</v>
      </c>
      <c r="F45" s="647"/>
      <c r="G45" s="321">
        <f t="shared" si="1"/>
        <v>0</v>
      </c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</row>
    <row r="46" spans="1:24" s="304" customFormat="1" ht="24" x14ac:dyDescent="0.2">
      <c r="A46" s="320">
        <v>12344</v>
      </c>
      <c r="B46" s="320" t="s">
        <v>1474</v>
      </c>
      <c r="C46" s="338" t="s">
        <v>1328</v>
      </c>
      <c r="D46" s="337" t="s">
        <v>1310</v>
      </c>
      <c r="E46" s="322">
        <v>3</v>
      </c>
      <c r="F46" s="647"/>
      <c r="G46" s="321">
        <f t="shared" si="1"/>
        <v>0</v>
      </c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</row>
    <row r="47" spans="1:24" s="304" customFormat="1" ht="12.75" customHeight="1" x14ac:dyDescent="0.2">
      <c r="A47" s="319"/>
      <c r="B47" s="319"/>
      <c r="C47" s="319"/>
      <c r="D47" s="319"/>
      <c r="E47" s="319"/>
      <c r="F47" s="319"/>
      <c r="G47" s="319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</row>
    <row r="48" spans="1:24" s="304" customFormat="1" ht="12.75" customHeight="1" x14ac:dyDescent="0.2">
      <c r="A48" s="323" t="s">
        <v>1289</v>
      </c>
      <c r="B48" s="323"/>
      <c r="C48" s="324">
        <f>SUM(G35:G36)</f>
        <v>0</v>
      </c>
      <c r="D48" s="325" t="s">
        <v>1290</v>
      </c>
      <c r="E48" s="341">
        <v>0</v>
      </c>
      <c r="F48" s="323" t="s">
        <v>1291</v>
      </c>
      <c r="G48" s="324">
        <f>ROUND((C48+E48),2)</f>
        <v>0</v>
      </c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</row>
    <row r="49" spans="1:24" s="304" customFormat="1" ht="12.75" customHeight="1" x14ac:dyDescent="0.2">
      <c r="A49" s="323" t="s">
        <v>1292</v>
      </c>
      <c r="B49" s="323"/>
      <c r="C49" s="324">
        <f>SUM(G37:G46)</f>
        <v>0</v>
      </c>
      <c r="D49" s="327"/>
      <c r="E49" s="326"/>
      <c r="F49" s="323" t="s">
        <v>1293</v>
      </c>
      <c r="G49" s="342">
        <f>SUM(G35:G46)</f>
        <v>0</v>
      </c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</row>
    <row r="50" spans="1:24" s="304" customFormat="1" ht="12.75" customHeight="1" x14ac:dyDescent="0.2">
      <c r="A50" s="346"/>
      <c r="B50" s="347"/>
      <c r="C50" s="348"/>
      <c r="D50" s="348"/>
      <c r="E50" s="347"/>
      <c r="F50" s="346"/>
      <c r="G50" s="319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</row>
    <row r="51" spans="1:24" s="304" customFormat="1" ht="24.75" customHeight="1" x14ac:dyDescent="0.2">
      <c r="A51" s="328" t="s">
        <v>67</v>
      </c>
      <c r="B51" s="329"/>
      <c r="C51" s="330" t="s">
        <v>1431</v>
      </c>
      <c r="D51" s="331" t="s">
        <v>65</v>
      </c>
      <c r="E51" s="343"/>
      <c r="F51" s="344"/>
      <c r="G51" s="345">
        <f>G60</f>
        <v>0</v>
      </c>
      <c r="H51" s="301"/>
      <c r="I51" s="307"/>
      <c r="J51" s="307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</row>
    <row r="52" spans="1:24" s="304" customFormat="1" ht="12.75" customHeight="1" x14ac:dyDescent="0.2">
      <c r="A52" s="336" t="s">
        <v>6</v>
      </c>
      <c r="B52" s="336"/>
      <c r="C52" s="336" t="s">
        <v>1294</v>
      </c>
      <c r="D52" s="336" t="s">
        <v>1295</v>
      </c>
      <c r="E52" s="336" t="s">
        <v>1296</v>
      </c>
      <c r="F52" s="336" t="s">
        <v>1297</v>
      </c>
      <c r="G52" s="336" t="s">
        <v>1298</v>
      </c>
      <c r="H52" s="301"/>
      <c r="I52" s="307"/>
      <c r="J52" s="307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</row>
    <row r="53" spans="1:24" s="304" customFormat="1" ht="12.75" x14ac:dyDescent="0.2">
      <c r="A53" s="320" t="s">
        <v>1432</v>
      </c>
      <c r="B53" s="337" t="s">
        <v>1476</v>
      </c>
      <c r="C53" s="338" t="s">
        <v>1458</v>
      </c>
      <c r="D53" s="337" t="s">
        <v>1306</v>
      </c>
      <c r="E53" s="320">
        <v>7.0000000000000007E-2</v>
      </c>
      <c r="F53" s="643"/>
      <c r="G53" s="340">
        <f>ROUND(E53*F53,2)</f>
        <v>0</v>
      </c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</row>
    <row r="54" spans="1:24" s="304" customFormat="1" ht="12.75" x14ac:dyDescent="0.2">
      <c r="A54" s="320" t="s">
        <v>1433</v>
      </c>
      <c r="B54" s="337" t="s">
        <v>1476</v>
      </c>
      <c r="C54" s="338" t="s">
        <v>1459</v>
      </c>
      <c r="D54" s="337" t="s">
        <v>1306</v>
      </c>
      <c r="E54" s="320">
        <v>1.21E-2</v>
      </c>
      <c r="F54" s="643"/>
      <c r="G54" s="340">
        <f t="shared" ref="G54:G57" si="2">ROUND(E54*F54,2)</f>
        <v>0</v>
      </c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</row>
    <row r="55" spans="1:24" s="304" customFormat="1" ht="12.75" x14ac:dyDescent="0.2">
      <c r="A55" s="320"/>
      <c r="B55" s="337" t="s">
        <v>1428</v>
      </c>
      <c r="C55" s="338" t="s">
        <v>1434</v>
      </c>
      <c r="D55" s="337" t="s">
        <v>1339</v>
      </c>
      <c r="E55" s="349">
        <v>1</v>
      </c>
      <c r="F55" s="644"/>
      <c r="G55" s="340">
        <f t="shared" si="2"/>
        <v>0</v>
      </c>
      <c r="H55" s="308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</row>
    <row r="56" spans="1:24" s="304" customFormat="1" ht="12.75" x14ac:dyDescent="0.2">
      <c r="A56" s="320">
        <v>28040</v>
      </c>
      <c r="B56" s="337" t="s">
        <v>1476</v>
      </c>
      <c r="C56" s="338" t="s">
        <v>1429</v>
      </c>
      <c r="D56" s="337" t="s">
        <v>1308</v>
      </c>
      <c r="E56" s="320">
        <v>4.1200000000000001E-2</v>
      </c>
      <c r="F56" s="644"/>
      <c r="G56" s="340">
        <f t="shared" si="2"/>
        <v>0</v>
      </c>
      <c r="H56" s="308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</row>
    <row r="57" spans="1:24" s="304" customFormat="1" ht="12.75" x14ac:dyDescent="0.2">
      <c r="A57" s="320">
        <v>80329</v>
      </c>
      <c r="B57" s="337" t="s">
        <v>1476</v>
      </c>
      <c r="C57" s="338" t="s">
        <v>1430</v>
      </c>
      <c r="D57" s="337" t="s">
        <v>1300</v>
      </c>
      <c r="E57" s="320">
        <v>6.6699999999999995E-2</v>
      </c>
      <c r="F57" s="645"/>
      <c r="G57" s="340">
        <f t="shared" si="2"/>
        <v>0</v>
      </c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</row>
    <row r="58" spans="1:24" s="304" customFormat="1" ht="12.75" customHeight="1" x14ac:dyDescent="0.2">
      <c r="A58" s="319"/>
      <c r="B58" s="319"/>
      <c r="C58" s="319"/>
      <c r="D58" s="319"/>
      <c r="E58" s="319"/>
      <c r="F58" s="319"/>
      <c r="G58" s="319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</row>
    <row r="59" spans="1:24" s="304" customFormat="1" ht="12.75" customHeight="1" x14ac:dyDescent="0.2">
      <c r="A59" s="323" t="s">
        <v>1289</v>
      </c>
      <c r="B59" s="323"/>
      <c r="C59" s="351" t="s">
        <v>1336</v>
      </c>
      <c r="D59" s="325" t="s">
        <v>1290</v>
      </c>
      <c r="E59" s="341"/>
      <c r="F59" s="323" t="s">
        <v>1291</v>
      </c>
      <c r="G59" s="324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</row>
    <row r="60" spans="1:24" s="304" customFormat="1" ht="12.75" customHeight="1" x14ac:dyDescent="0.2">
      <c r="A60" s="323" t="s">
        <v>1292</v>
      </c>
      <c r="B60" s="323"/>
      <c r="C60" s="324">
        <f>SUM(G53:G57)</f>
        <v>0</v>
      </c>
      <c r="D60" s="327"/>
      <c r="E60" s="326"/>
      <c r="F60" s="323" t="s">
        <v>1293</v>
      </c>
      <c r="G60" s="342">
        <f>SUM(G53:G57)</f>
        <v>0</v>
      </c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</row>
    <row r="61" spans="1:24" s="304" customFormat="1" ht="12.75" customHeight="1" x14ac:dyDescent="0.2">
      <c r="A61" s="319"/>
      <c r="B61" s="319"/>
      <c r="C61" s="319"/>
      <c r="D61" s="319"/>
      <c r="E61" s="319"/>
      <c r="F61" s="319"/>
      <c r="G61" s="319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</row>
    <row r="62" spans="1:24" s="304" customFormat="1" ht="24.75" customHeight="1" x14ac:dyDescent="0.2">
      <c r="A62" s="328" t="s">
        <v>1366</v>
      </c>
      <c r="B62" s="329"/>
      <c r="C62" s="330" t="s">
        <v>1435</v>
      </c>
      <c r="D62" s="331" t="s">
        <v>65</v>
      </c>
      <c r="E62" s="343"/>
      <c r="F62" s="344"/>
      <c r="G62" s="345">
        <f>G71</f>
        <v>0</v>
      </c>
      <c r="H62" s="301"/>
      <c r="I62" s="307"/>
      <c r="J62" s="307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</row>
    <row r="63" spans="1:24" s="304" customFormat="1" ht="12.75" customHeight="1" x14ac:dyDescent="0.2">
      <c r="A63" s="336" t="s">
        <v>6</v>
      </c>
      <c r="B63" s="336"/>
      <c r="C63" s="336" t="s">
        <v>1294</v>
      </c>
      <c r="D63" s="336" t="s">
        <v>1295</v>
      </c>
      <c r="E63" s="336" t="s">
        <v>1296</v>
      </c>
      <c r="F63" s="336" t="s">
        <v>1297</v>
      </c>
      <c r="G63" s="336" t="s">
        <v>1298</v>
      </c>
      <c r="H63" s="301"/>
      <c r="I63" s="307"/>
      <c r="J63" s="307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</row>
    <row r="64" spans="1:24" s="304" customFormat="1" ht="12.75" x14ac:dyDescent="0.2">
      <c r="A64" s="320" t="s">
        <v>1432</v>
      </c>
      <c r="B64" s="337" t="s">
        <v>1476</v>
      </c>
      <c r="C64" s="338" t="s">
        <v>1458</v>
      </c>
      <c r="D64" s="337" t="s">
        <v>1306</v>
      </c>
      <c r="E64" s="320">
        <v>7.0000000000000007E-2</v>
      </c>
      <c r="F64" s="643"/>
      <c r="G64" s="340">
        <f>ROUND(E64*F64,2)</f>
        <v>0</v>
      </c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</row>
    <row r="65" spans="1:24" s="304" customFormat="1" ht="12.75" x14ac:dyDescent="0.2">
      <c r="A65" s="320" t="s">
        <v>1433</v>
      </c>
      <c r="B65" s="337" t="s">
        <v>1476</v>
      </c>
      <c r="C65" s="338" t="s">
        <v>1459</v>
      </c>
      <c r="D65" s="337" t="s">
        <v>1306</v>
      </c>
      <c r="E65" s="320">
        <v>1.21E-2</v>
      </c>
      <c r="F65" s="643"/>
      <c r="G65" s="340">
        <f t="shared" ref="G65:G68" si="3">E65*F65</f>
        <v>0</v>
      </c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</row>
    <row r="66" spans="1:24" s="304" customFormat="1" ht="12.75" x14ac:dyDescent="0.2">
      <c r="A66" s="320"/>
      <c r="B66" s="337" t="s">
        <v>1428</v>
      </c>
      <c r="C66" s="338" t="s">
        <v>1436</v>
      </c>
      <c r="D66" s="337" t="s">
        <v>1339</v>
      </c>
      <c r="E66" s="349">
        <v>1</v>
      </c>
      <c r="F66" s="644"/>
      <c r="G66" s="340">
        <f t="shared" si="3"/>
        <v>0</v>
      </c>
      <c r="H66" s="308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</row>
    <row r="67" spans="1:24" s="304" customFormat="1" ht="12.75" x14ac:dyDescent="0.2">
      <c r="A67" s="320">
        <v>28040</v>
      </c>
      <c r="B67" s="337" t="s">
        <v>1476</v>
      </c>
      <c r="C67" s="338" t="s">
        <v>1429</v>
      </c>
      <c r="D67" s="337" t="s">
        <v>1308</v>
      </c>
      <c r="E67" s="320">
        <v>4.1200000000000001E-2</v>
      </c>
      <c r="F67" s="644"/>
      <c r="G67" s="340">
        <f t="shared" si="3"/>
        <v>0</v>
      </c>
      <c r="H67" s="308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</row>
    <row r="68" spans="1:24" s="304" customFormat="1" ht="12.75" x14ac:dyDescent="0.2">
      <c r="A68" s="320">
        <v>80329</v>
      </c>
      <c r="B68" s="337" t="s">
        <v>1476</v>
      </c>
      <c r="C68" s="338" t="s">
        <v>1430</v>
      </c>
      <c r="D68" s="337" t="s">
        <v>1300</v>
      </c>
      <c r="E68" s="320">
        <v>6.6699999999999995E-2</v>
      </c>
      <c r="F68" s="644"/>
      <c r="G68" s="340">
        <f t="shared" si="3"/>
        <v>0</v>
      </c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</row>
    <row r="69" spans="1:24" s="304" customFormat="1" ht="12.75" customHeight="1" x14ac:dyDescent="0.2">
      <c r="A69" s="319"/>
      <c r="B69" s="319"/>
      <c r="C69" s="319"/>
      <c r="D69" s="319"/>
      <c r="E69" s="319"/>
      <c r="F69" s="319"/>
      <c r="G69" s="319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</row>
    <row r="70" spans="1:24" s="304" customFormat="1" ht="12.75" customHeight="1" x14ac:dyDescent="0.2">
      <c r="A70" s="323" t="s">
        <v>1289</v>
      </c>
      <c r="B70" s="323"/>
      <c r="C70" s="351" t="s">
        <v>1336</v>
      </c>
      <c r="D70" s="325" t="s">
        <v>1290</v>
      </c>
      <c r="E70" s="341"/>
      <c r="F70" s="323" t="s">
        <v>1291</v>
      </c>
      <c r="G70" s="324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</row>
    <row r="71" spans="1:24" s="304" customFormat="1" ht="12.75" customHeight="1" x14ac:dyDescent="0.2">
      <c r="A71" s="323" t="s">
        <v>1292</v>
      </c>
      <c r="B71" s="323"/>
      <c r="C71" s="324">
        <f>SUM(G64:G68)</f>
        <v>0</v>
      </c>
      <c r="D71" s="327"/>
      <c r="E71" s="326"/>
      <c r="F71" s="323" t="s">
        <v>1293</v>
      </c>
      <c r="G71" s="342">
        <f>SUM(G64:G68)</f>
        <v>0</v>
      </c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</row>
    <row r="72" spans="1:24" s="304" customFormat="1" ht="12.75" customHeight="1" x14ac:dyDescent="0.2">
      <c r="A72" s="319"/>
      <c r="B72" s="319"/>
      <c r="C72" s="319"/>
      <c r="D72" s="319"/>
      <c r="E72" s="319"/>
      <c r="F72" s="319"/>
      <c r="G72" s="319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</row>
    <row r="73" spans="1:24" s="304" customFormat="1" ht="24.75" customHeight="1" x14ac:dyDescent="0.2">
      <c r="A73" s="328" t="s">
        <v>1368</v>
      </c>
      <c r="B73" s="329"/>
      <c r="C73" s="330" t="s">
        <v>1437</v>
      </c>
      <c r="D73" s="331" t="s">
        <v>65</v>
      </c>
      <c r="E73" s="343"/>
      <c r="F73" s="344"/>
      <c r="G73" s="345">
        <f>G82</f>
        <v>0</v>
      </c>
      <c r="H73" s="301"/>
      <c r="I73" s="307"/>
      <c r="J73" s="307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</row>
    <row r="74" spans="1:24" s="304" customFormat="1" ht="12.75" customHeight="1" x14ac:dyDescent="0.2">
      <c r="A74" s="336" t="s">
        <v>6</v>
      </c>
      <c r="B74" s="336"/>
      <c r="C74" s="336" t="s">
        <v>1294</v>
      </c>
      <c r="D74" s="336" t="s">
        <v>1295</v>
      </c>
      <c r="E74" s="336" t="s">
        <v>1296</v>
      </c>
      <c r="F74" s="336" t="s">
        <v>1297</v>
      </c>
      <c r="G74" s="336" t="s">
        <v>1298</v>
      </c>
      <c r="H74" s="301"/>
      <c r="I74" s="307"/>
      <c r="J74" s="307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</row>
    <row r="75" spans="1:24" s="304" customFormat="1" ht="12.75" x14ac:dyDescent="0.2">
      <c r="A75" s="320" t="s">
        <v>1432</v>
      </c>
      <c r="B75" s="337" t="s">
        <v>1383</v>
      </c>
      <c r="C75" s="338" t="s">
        <v>1458</v>
      </c>
      <c r="D75" s="337" t="s">
        <v>1306</v>
      </c>
      <c r="E75" s="320">
        <v>7.0000000000000007E-2</v>
      </c>
      <c r="F75" s="643"/>
      <c r="G75" s="340">
        <f>E75*F75</f>
        <v>0</v>
      </c>
      <c r="H75" s="309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</row>
    <row r="76" spans="1:24" s="304" customFormat="1" ht="12.75" x14ac:dyDescent="0.2">
      <c r="A76" s="320" t="s">
        <v>1433</v>
      </c>
      <c r="B76" s="337" t="s">
        <v>1383</v>
      </c>
      <c r="C76" s="338" t="s">
        <v>1459</v>
      </c>
      <c r="D76" s="337" t="s">
        <v>1306</v>
      </c>
      <c r="E76" s="320">
        <v>1.8370000000000001E-2</v>
      </c>
      <c r="F76" s="643"/>
      <c r="G76" s="340">
        <f t="shared" ref="G76:G79" si="4">E76*F76</f>
        <v>0</v>
      </c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</row>
    <row r="77" spans="1:24" s="304" customFormat="1" ht="12.75" x14ac:dyDescent="0.2">
      <c r="A77" s="320"/>
      <c r="B77" s="337" t="s">
        <v>1428</v>
      </c>
      <c r="C77" s="338" t="s">
        <v>1438</v>
      </c>
      <c r="D77" s="337" t="s">
        <v>1339</v>
      </c>
      <c r="E77" s="349">
        <v>1</v>
      </c>
      <c r="F77" s="644"/>
      <c r="G77" s="340">
        <f t="shared" si="4"/>
        <v>0</v>
      </c>
      <c r="H77" s="308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</row>
    <row r="78" spans="1:24" s="304" customFormat="1" ht="12.75" x14ac:dyDescent="0.2">
      <c r="A78" s="320">
        <v>28040</v>
      </c>
      <c r="B78" s="337" t="s">
        <v>1383</v>
      </c>
      <c r="C78" s="338" t="s">
        <v>1429</v>
      </c>
      <c r="D78" s="337" t="s">
        <v>1308</v>
      </c>
      <c r="E78" s="320">
        <v>8.2400000000000008E-3</v>
      </c>
      <c r="F78" s="644"/>
      <c r="G78" s="340">
        <f t="shared" si="4"/>
        <v>0</v>
      </c>
      <c r="H78" s="308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</row>
    <row r="79" spans="1:24" s="304" customFormat="1" ht="12.75" x14ac:dyDescent="0.2">
      <c r="A79" s="320">
        <v>80329</v>
      </c>
      <c r="B79" s="337" t="s">
        <v>1383</v>
      </c>
      <c r="C79" s="338" t="s">
        <v>1430</v>
      </c>
      <c r="D79" s="337" t="s">
        <v>1300</v>
      </c>
      <c r="E79" s="320">
        <v>0.10005</v>
      </c>
      <c r="F79" s="644"/>
      <c r="G79" s="340">
        <f t="shared" si="4"/>
        <v>0</v>
      </c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</row>
    <row r="80" spans="1:24" s="304" customFormat="1" ht="12.75" customHeight="1" x14ac:dyDescent="0.2">
      <c r="A80" s="319"/>
      <c r="B80" s="319"/>
      <c r="C80" s="319"/>
      <c r="D80" s="319"/>
      <c r="E80" s="319"/>
      <c r="F80" s="319"/>
      <c r="G80" s="319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</row>
    <row r="81" spans="1:24" s="304" customFormat="1" ht="12.75" customHeight="1" x14ac:dyDescent="0.2">
      <c r="A81" s="323" t="s">
        <v>1289</v>
      </c>
      <c r="B81" s="323"/>
      <c r="C81" s="351" t="s">
        <v>1336</v>
      </c>
      <c r="D81" s="325" t="s">
        <v>1290</v>
      </c>
      <c r="E81" s="341"/>
      <c r="F81" s="323" t="s">
        <v>1291</v>
      </c>
      <c r="G81" s="324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</row>
    <row r="82" spans="1:24" s="304" customFormat="1" ht="12.75" customHeight="1" x14ac:dyDescent="0.2">
      <c r="A82" s="323" t="s">
        <v>1292</v>
      </c>
      <c r="B82" s="323"/>
      <c r="C82" s="324">
        <f>SUM(G75:G79)</f>
        <v>0</v>
      </c>
      <c r="D82" s="327"/>
      <c r="E82" s="326"/>
      <c r="F82" s="323" t="s">
        <v>1293</v>
      </c>
      <c r="G82" s="342">
        <f>SUM(G75:G79)</f>
        <v>0</v>
      </c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</row>
    <row r="83" spans="1:24" s="304" customFormat="1" ht="12.75" customHeight="1" x14ac:dyDescent="0.2">
      <c r="A83" s="319"/>
      <c r="B83" s="319"/>
      <c r="C83" s="319"/>
      <c r="D83" s="319"/>
      <c r="E83" s="319"/>
      <c r="F83" s="319"/>
      <c r="G83" s="319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</row>
    <row r="84" spans="1:24" s="304" customFormat="1" ht="24.75" customHeight="1" x14ac:dyDescent="0.2">
      <c r="A84" s="328" t="s">
        <v>1369</v>
      </c>
      <c r="B84" s="329"/>
      <c r="C84" s="330" t="s">
        <v>1439</v>
      </c>
      <c r="D84" s="331" t="s">
        <v>65</v>
      </c>
      <c r="E84" s="343"/>
      <c r="F84" s="344"/>
      <c r="G84" s="345">
        <f>G86</f>
        <v>0</v>
      </c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</row>
    <row r="85" spans="1:24" s="304" customFormat="1" ht="12.75" customHeight="1" x14ac:dyDescent="0.2">
      <c r="A85" s="336" t="s">
        <v>6</v>
      </c>
      <c r="B85" s="336"/>
      <c r="C85" s="336" t="s">
        <v>1294</v>
      </c>
      <c r="D85" s="336" t="s">
        <v>1295</v>
      </c>
      <c r="E85" s="336" t="s">
        <v>1296</v>
      </c>
      <c r="F85" s="336" t="s">
        <v>1297</v>
      </c>
      <c r="G85" s="336" t="s">
        <v>1298</v>
      </c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</row>
    <row r="86" spans="1:24" s="304" customFormat="1" ht="24" x14ac:dyDescent="0.2">
      <c r="A86" s="320" t="s">
        <v>1428</v>
      </c>
      <c r="B86" s="337"/>
      <c r="C86" s="338" t="s">
        <v>1440</v>
      </c>
      <c r="D86" s="336" t="s">
        <v>65</v>
      </c>
      <c r="E86" s="320">
        <v>1</v>
      </c>
      <c r="F86" s="648"/>
      <c r="G86" s="340">
        <f>E86*F86</f>
        <v>0</v>
      </c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</row>
    <row r="87" spans="1:24" s="304" customFormat="1" ht="12.75" x14ac:dyDescent="0.2">
      <c r="A87" s="320"/>
      <c r="B87" s="337"/>
      <c r="C87" s="338"/>
      <c r="D87" s="337"/>
      <c r="E87" s="320"/>
      <c r="F87" s="339"/>
      <c r="G87" s="340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</row>
    <row r="88" spans="1:24" s="304" customFormat="1" ht="12.75" customHeight="1" x14ac:dyDescent="0.2">
      <c r="A88" s="319"/>
      <c r="B88" s="319"/>
      <c r="C88" s="319"/>
      <c r="D88" s="319"/>
      <c r="E88" s="319"/>
      <c r="F88" s="319"/>
      <c r="G88" s="319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</row>
    <row r="89" spans="1:24" s="304" customFormat="1" ht="12.75" customHeight="1" x14ac:dyDescent="0.2">
      <c r="A89" s="323" t="s">
        <v>1289</v>
      </c>
      <c r="B89" s="323"/>
      <c r="C89" s="324"/>
      <c r="D89" s="325" t="s">
        <v>1290</v>
      </c>
      <c r="E89" s="341">
        <v>0</v>
      </c>
      <c r="F89" s="323" t="s">
        <v>1291</v>
      </c>
      <c r="G89" s="324">
        <v>0</v>
      </c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</row>
    <row r="90" spans="1:24" s="304" customFormat="1" ht="12.75" customHeight="1" x14ac:dyDescent="0.2">
      <c r="A90" s="323" t="s">
        <v>1292</v>
      </c>
      <c r="B90" s="323"/>
      <c r="C90" s="324">
        <f>SUM(G86:G88)</f>
        <v>0</v>
      </c>
      <c r="D90" s="327"/>
      <c r="E90" s="326"/>
      <c r="F90" s="323" t="s">
        <v>1293</v>
      </c>
      <c r="G90" s="427">
        <f>G86</f>
        <v>0</v>
      </c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</row>
    <row r="91" spans="1:24" s="304" customFormat="1" ht="12.75" customHeight="1" x14ac:dyDescent="0.2">
      <c r="A91" s="319"/>
      <c r="B91" s="319"/>
      <c r="C91" s="319"/>
      <c r="D91" s="319"/>
      <c r="E91" s="319"/>
      <c r="F91" s="319"/>
      <c r="G91" s="319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</row>
    <row r="92" spans="1:24" s="304" customFormat="1" ht="12.75" customHeight="1" x14ac:dyDescent="0.2">
      <c r="A92" s="319"/>
      <c r="B92" s="319"/>
      <c r="C92" s="319"/>
      <c r="D92" s="319"/>
      <c r="E92" s="319"/>
      <c r="F92" s="319"/>
      <c r="G92" s="319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</row>
    <row r="93" spans="1:24" s="304" customFormat="1" ht="24.75" customHeight="1" x14ac:dyDescent="0.2">
      <c r="A93" s="328" t="s">
        <v>1425</v>
      </c>
      <c r="B93" s="329"/>
      <c r="C93" s="330" t="s">
        <v>1441</v>
      </c>
      <c r="D93" s="331" t="s">
        <v>65</v>
      </c>
      <c r="E93" s="343"/>
      <c r="F93" s="344"/>
      <c r="G93" s="345">
        <f>G95</f>
        <v>0</v>
      </c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</row>
    <row r="94" spans="1:24" s="304" customFormat="1" ht="12.75" customHeight="1" x14ac:dyDescent="0.2">
      <c r="A94" s="336" t="s">
        <v>6</v>
      </c>
      <c r="B94" s="336"/>
      <c r="C94" s="336" t="s">
        <v>1294</v>
      </c>
      <c r="D94" s="336" t="s">
        <v>1295</v>
      </c>
      <c r="E94" s="336" t="s">
        <v>1296</v>
      </c>
      <c r="F94" s="336" t="s">
        <v>1297</v>
      </c>
      <c r="G94" s="336" t="s">
        <v>1298</v>
      </c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</row>
    <row r="95" spans="1:24" s="304" customFormat="1" ht="24" x14ac:dyDescent="0.2">
      <c r="A95" s="320" t="s">
        <v>1428</v>
      </c>
      <c r="B95" s="337"/>
      <c r="C95" s="338" t="s">
        <v>1440</v>
      </c>
      <c r="D95" s="336" t="s">
        <v>65</v>
      </c>
      <c r="E95" s="320">
        <v>1</v>
      </c>
      <c r="F95" s="648"/>
      <c r="G95" s="340">
        <f>E95*F95</f>
        <v>0</v>
      </c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</row>
    <row r="96" spans="1:24" s="304" customFormat="1" ht="12.75" x14ac:dyDescent="0.2">
      <c r="A96" s="320"/>
      <c r="B96" s="337"/>
      <c r="C96" s="338"/>
      <c r="D96" s="337"/>
      <c r="E96" s="320"/>
      <c r="F96" s="339"/>
      <c r="G96" s="340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</row>
    <row r="97" spans="1:26" s="304" customFormat="1" ht="12.75" customHeight="1" x14ac:dyDescent="0.2">
      <c r="A97" s="319"/>
      <c r="B97" s="319"/>
      <c r="C97" s="319"/>
      <c r="D97" s="319"/>
      <c r="E97" s="319"/>
      <c r="F97" s="319"/>
      <c r="G97" s="319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</row>
    <row r="98" spans="1:26" s="304" customFormat="1" ht="12.75" customHeight="1" x14ac:dyDescent="0.2">
      <c r="A98" s="323" t="s">
        <v>1289</v>
      </c>
      <c r="B98" s="323"/>
      <c r="C98" s="324"/>
      <c r="D98" s="325" t="s">
        <v>1290</v>
      </c>
      <c r="E98" s="341">
        <v>0</v>
      </c>
      <c r="F98" s="323" t="s">
        <v>1291</v>
      </c>
      <c r="G98" s="324">
        <v>0</v>
      </c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</row>
    <row r="99" spans="1:26" s="304" customFormat="1" ht="12.75" customHeight="1" x14ac:dyDescent="0.2">
      <c r="A99" s="323" t="s">
        <v>1292</v>
      </c>
      <c r="B99" s="323"/>
      <c r="C99" s="324">
        <f>SUM(G95:G97)</f>
        <v>0</v>
      </c>
      <c r="D99" s="327"/>
      <c r="E99" s="326"/>
      <c r="F99" s="323" t="s">
        <v>1293</v>
      </c>
      <c r="G99" s="350">
        <f>G95</f>
        <v>0</v>
      </c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</row>
    <row r="100" spans="1:26" s="304" customFormat="1" ht="12.75" customHeight="1" x14ac:dyDescent="0.2">
      <c r="A100" s="319"/>
      <c r="B100" s="319"/>
      <c r="C100" s="319"/>
      <c r="D100" s="319"/>
      <c r="E100" s="319"/>
      <c r="F100" s="319"/>
      <c r="G100" s="319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</row>
    <row r="101" spans="1:26" s="304" customFormat="1" ht="24.75" customHeight="1" x14ac:dyDescent="0.2">
      <c r="A101" s="328" t="s">
        <v>1426</v>
      </c>
      <c r="B101" s="329"/>
      <c r="C101" s="330" t="s">
        <v>1442</v>
      </c>
      <c r="D101" s="331" t="s">
        <v>65</v>
      </c>
      <c r="E101" s="343"/>
      <c r="F101" s="344"/>
      <c r="G101" s="345">
        <f>G103</f>
        <v>0</v>
      </c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</row>
    <row r="102" spans="1:26" s="304" customFormat="1" ht="12.75" customHeight="1" x14ac:dyDescent="0.2">
      <c r="A102" s="336" t="s">
        <v>6</v>
      </c>
      <c r="B102" s="336"/>
      <c r="C102" s="336" t="s">
        <v>1294</v>
      </c>
      <c r="D102" s="336" t="s">
        <v>1295</v>
      </c>
      <c r="E102" s="336" t="s">
        <v>1296</v>
      </c>
      <c r="F102" s="336" t="s">
        <v>1297</v>
      </c>
      <c r="G102" s="336" t="s">
        <v>1298</v>
      </c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</row>
    <row r="103" spans="1:26" s="304" customFormat="1" ht="24" x14ac:dyDescent="0.2">
      <c r="A103" s="320" t="s">
        <v>1428</v>
      </c>
      <c r="B103" s="337"/>
      <c r="C103" s="338" t="s">
        <v>1440</v>
      </c>
      <c r="D103" s="336" t="s">
        <v>65</v>
      </c>
      <c r="E103" s="320">
        <v>1</v>
      </c>
      <c r="F103" s="648"/>
      <c r="G103" s="340">
        <f>E103*F103</f>
        <v>0</v>
      </c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</row>
    <row r="104" spans="1:26" s="304" customFormat="1" ht="12.75" x14ac:dyDescent="0.2">
      <c r="A104" s="320"/>
      <c r="B104" s="337"/>
      <c r="C104" s="338"/>
      <c r="D104" s="337"/>
      <c r="E104" s="320"/>
      <c r="F104" s="339"/>
      <c r="G104" s="340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</row>
    <row r="105" spans="1:26" s="304" customFormat="1" ht="12.75" customHeight="1" x14ac:dyDescent="0.2">
      <c r="A105" s="319"/>
      <c r="B105" s="319"/>
      <c r="C105" s="319"/>
      <c r="D105" s="319"/>
      <c r="E105" s="319"/>
      <c r="F105" s="319"/>
      <c r="G105" s="319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</row>
    <row r="106" spans="1:26" s="304" customFormat="1" ht="12.75" customHeight="1" x14ac:dyDescent="0.2">
      <c r="A106" s="323" t="s">
        <v>1289</v>
      </c>
      <c r="B106" s="323"/>
      <c r="C106" s="324"/>
      <c r="D106" s="325" t="s">
        <v>1290</v>
      </c>
      <c r="E106" s="341">
        <v>0</v>
      </c>
      <c r="F106" s="323" t="s">
        <v>1291</v>
      </c>
      <c r="G106" s="324">
        <v>0</v>
      </c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</row>
    <row r="107" spans="1:26" s="304" customFormat="1" ht="12.75" customHeight="1" x14ac:dyDescent="0.2">
      <c r="A107" s="323" t="s">
        <v>1292</v>
      </c>
      <c r="B107" s="323"/>
      <c r="C107" s="324">
        <f>SUM(G103:G105)</f>
        <v>0</v>
      </c>
      <c r="D107" s="327"/>
      <c r="E107" s="326"/>
      <c r="F107" s="323" t="s">
        <v>1293</v>
      </c>
      <c r="G107" s="350">
        <f>G103</f>
        <v>0</v>
      </c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</row>
    <row r="108" spans="1:26" ht="12.75" customHeight="1" x14ac:dyDescent="0.2">
      <c r="A108" s="310"/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</row>
    <row r="109" spans="1:26" ht="18.75" customHeight="1" x14ac:dyDescent="0.2">
      <c r="A109" s="364"/>
      <c r="B109" s="355"/>
      <c r="E109" s="466"/>
      <c r="F109" s="466"/>
      <c r="H109" s="31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</row>
    <row r="110" spans="1:26" ht="12.75" customHeight="1" x14ac:dyDescent="0.2">
      <c r="A110" s="364"/>
      <c r="B110" s="355"/>
      <c r="C110" s="355"/>
      <c r="D110" s="365"/>
      <c r="H110" s="108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301"/>
    </row>
    <row r="111" spans="1:26" ht="12.75" customHeight="1" x14ac:dyDescent="0.2">
      <c r="G111" s="442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</row>
    <row r="112" spans="1:26" ht="12.75" customHeight="1" x14ac:dyDescent="0.2">
      <c r="G112" s="108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</row>
    <row r="113" spans="1:26" ht="12.75" customHeight="1" x14ac:dyDescent="0.2"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</row>
    <row r="114" spans="1:26" ht="12.75" customHeight="1" x14ac:dyDescent="0.2">
      <c r="A114" s="364"/>
      <c r="B114" s="458"/>
      <c r="C114" s="459"/>
      <c r="D114" s="365"/>
      <c r="E114" s="460"/>
      <c r="F114" s="442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</row>
    <row r="115" spans="1:26" ht="16.5" customHeight="1" x14ac:dyDescent="0.2">
      <c r="A115" s="364"/>
      <c r="B115" s="461"/>
      <c r="C115" s="459"/>
      <c r="D115" s="365"/>
      <c r="E115" s="115"/>
      <c r="F115" s="108"/>
      <c r="G115" s="113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</row>
    <row r="116" spans="1:26" ht="12.75" customHeight="1" x14ac:dyDescent="0.2">
      <c r="A116" s="301"/>
      <c r="B116" s="462"/>
      <c r="C116" s="459"/>
      <c r="D116" s="365"/>
      <c r="E116" s="117"/>
      <c r="G116" s="115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</row>
    <row r="117" spans="1:26" ht="12.75" customHeight="1" x14ac:dyDescent="0.2">
      <c r="A117" s="301"/>
      <c r="D117" s="365"/>
      <c r="E117" s="117"/>
      <c r="G117" s="116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</row>
    <row r="118" spans="1:26" ht="12.75" customHeight="1" x14ac:dyDescent="0.2">
      <c r="A118" s="301"/>
      <c r="B118" s="301"/>
      <c r="C118" s="301"/>
      <c r="D118" s="301"/>
      <c r="E118" s="116"/>
      <c r="F118" s="117"/>
      <c r="G118" s="116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</row>
    <row r="119" spans="1:26" ht="12.75" customHeight="1" x14ac:dyDescent="0.2">
      <c r="A119" s="301"/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</row>
    <row r="120" spans="1:26" ht="12.75" customHeight="1" x14ac:dyDescent="0.2">
      <c r="A120" s="301"/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</row>
    <row r="121" spans="1:26" ht="12.75" customHeight="1" x14ac:dyDescent="0.2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Y121" s="301"/>
      <c r="Z121" s="301"/>
    </row>
    <row r="122" spans="1:26" ht="12.75" customHeight="1" x14ac:dyDescent="0.2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301"/>
    </row>
    <row r="123" spans="1:26" ht="12.75" customHeight="1" x14ac:dyDescent="0.2">
      <c r="A123" s="301"/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</row>
    <row r="124" spans="1:26" ht="12.75" customHeight="1" x14ac:dyDescent="0.2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</row>
    <row r="125" spans="1:26" ht="12.75" customHeight="1" x14ac:dyDescent="0.2">
      <c r="A125" s="301"/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</row>
    <row r="126" spans="1:26" ht="12.75" customHeight="1" x14ac:dyDescent="0.2">
      <c r="A126" s="301"/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</row>
    <row r="127" spans="1:26" ht="12.75" customHeight="1" x14ac:dyDescent="0.2">
      <c r="A127" s="301"/>
      <c r="B127" s="301"/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</row>
    <row r="128" spans="1:26" ht="12.75" customHeight="1" x14ac:dyDescent="0.2">
      <c r="A128" s="301"/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Y128" s="301"/>
      <c r="Z128" s="301"/>
    </row>
    <row r="129" spans="1:26" ht="12.75" customHeight="1" x14ac:dyDescent="0.2">
      <c r="A129" s="301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</row>
    <row r="130" spans="1:26" ht="12.75" customHeight="1" x14ac:dyDescent="0.2">
      <c r="A130" s="301"/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</row>
    <row r="131" spans="1:26" ht="12.75" customHeight="1" x14ac:dyDescent="0.2">
      <c r="A131" s="301"/>
      <c r="B131" s="301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  <c r="Z131" s="301"/>
    </row>
    <row r="132" spans="1:26" ht="12.75" customHeight="1" x14ac:dyDescent="0.2">
      <c r="A132" s="301"/>
      <c r="B132" s="301"/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1"/>
      <c r="Z132" s="301"/>
    </row>
    <row r="133" spans="1:26" ht="12.75" customHeight="1" x14ac:dyDescent="0.2">
      <c r="A133" s="301"/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</row>
    <row r="134" spans="1:26" ht="12.75" customHeight="1" x14ac:dyDescent="0.2">
      <c r="A134" s="301"/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</row>
    <row r="135" spans="1:26" ht="12.75" customHeight="1" x14ac:dyDescent="0.2">
      <c r="A135" s="301"/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</row>
    <row r="136" spans="1:26" ht="12.75" customHeight="1" x14ac:dyDescent="0.2">
      <c r="A136" s="301"/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  <c r="Z136" s="301"/>
    </row>
    <row r="137" spans="1:26" ht="12.75" customHeight="1" x14ac:dyDescent="0.2">
      <c r="A137" s="301"/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  <c r="Z137" s="301"/>
    </row>
    <row r="138" spans="1:26" ht="12.75" customHeight="1" x14ac:dyDescent="0.2">
      <c r="A138" s="301"/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</row>
    <row r="139" spans="1:26" ht="12.75" customHeight="1" x14ac:dyDescent="0.2">
      <c r="A139" s="301"/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</row>
    <row r="140" spans="1:26" ht="12.75" customHeight="1" x14ac:dyDescent="0.2">
      <c r="A140" s="301"/>
      <c r="B140" s="301"/>
      <c r="C140" s="301"/>
      <c r="D140" s="301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  <c r="Z140" s="301"/>
    </row>
    <row r="141" spans="1:26" ht="12.75" customHeight="1" x14ac:dyDescent="0.2">
      <c r="A141" s="301"/>
      <c r="B141" s="301"/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</row>
    <row r="142" spans="1:26" ht="12.75" customHeight="1" x14ac:dyDescent="0.2">
      <c r="A142" s="301"/>
      <c r="B142" s="301"/>
      <c r="C142" s="301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  <c r="R142" s="301"/>
      <c r="S142" s="301"/>
      <c r="T142" s="301"/>
      <c r="U142" s="301"/>
      <c r="V142" s="301"/>
      <c r="W142" s="301"/>
      <c r="X142" s="301"/>
      <c r="Y142" s="301"/>
      <c r="Z142" s="301"/>
    </row>
    <row r="143" spans="1:26" ht="12.75" customHeight="1" x14ac:dyDescent="0.2">
      <c r="A143" s="301"/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  <c r="L143" s="301"/>
      <c r="M143" s="301"/>
      <c r="N143" s="301"/>
      <c r="O143" s="301"/>
      <c r="P143" s="301"/>
      <c r="Q143" s="301"/>
      <c r="R143" s="301"/>
      <c r="S143" s="301"/>
      <c r="T143" s="301"/>
      <c r="U143" s="301"/>
      <c r="V143" s="301"/>
      <c r="W143" s="301"/>
      <c r="X143" s="301"/>
      <c r="Y143" s="301"/>
      <c r="Z143" s="301"/>
    </row>
    <row r="144" spans="1:26" ht="12.75" customHeight="1" x14ac:dyDescent="0.2">
      <c r="A144" s="301"/>
      <c r="B144" s="301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</row>
    <row r="145" spans="1:26" ht="12.75" customHeight="1" x14ac:dyDescent="0.2">
      <c r="A145" s="301"/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Y145" s="301"/>
      <c r="Z145" s="301"/>
    </row>
    <row r="146" spans="1:26" ht="12.75" customHeight="1" x14ac:dyDescent="0.2">
      <c r="A146" s="301"/>
      <c r="B146" s="301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</row>
    <row r="147" spans="1:26" ht="12.75" customHeight="1" x14ac:dyDescent="0.2">
      <c r="A147" s="301"/>
      <c r="B147" s="301"/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Y147" s="301"/>
      <c r="Z147" s="301"/>
    </row>
    <row r="148" spans="1:26" ht="12.75" customHeight="1" x14ac:dyDescent="0.2">
      <c r="A148" s="301"/>
      <c r="B148" s="301"/>
      <c r="C148" s="301"/>
      <c r="D148" s="301"/>
      <c r="E148" s="301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  <c r="R148" s="301"/>
      <c r="S148" s="301"/>
      <c r="T148" s="301"/>
      <c r="U148" s="301"/>
      <c r="V148" s="301"/>
      <c r="W148" s="301"/>
      <c r="X148" s="301"/>
      <c r="Y148" s="301"/>
      <c r="Z148" s="301"/>
    </row>
    <row r="149" spans="1:26" ht="12.75" customHeight="1" x14ac:dyDescent="0.2">
      <c r="A149" s="301"/>
      <c r="B149" s="301"/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Y149" s="301"/>
      <c r="Z149" s="301"/>
    </row>
    <row r="150" spans="1:26" ht="12.75" customHeight="1" x14ac:dyDescent="0.2">
      <c r="A150" s="301"/>
      <c r="B150" s="301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</row>
    <row r="151" spans="1:26" ht="12.75" customHeight="1" x14ac:dyDescent="0.2">
      <c r="A151" s="301"/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Y151" s="301"/>
      <c r="Z151" s="301"/>
    </row>
    <row r="152" spans="1:26" ht="12.75" customHeight="1" x14ac:dyDescent="0.2">
      <c r="A152" s="301"/>
      <c r="B152" s="301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</row>
    <row r="153" spans="1:26" ht="12.75" customHeight="1" x14ac:dyDescent="0.2">
      <c r="A153" s="301"/>
      <c r="B153" s="301"/>
      <c r="C153" s="301"/>
      <c r="D153" s="301"/>
      <c r="E153" s="301"/>
      <c r="F153" s="301"/>
      <c r="G153" s="301"/>
      <c r="H153" s="301"/>
      <c r="I153" s="301"/>
      <c r="J153" s="301"/>
      <c r="K153" s="301"/>
      <c r="L153" s="301"/>
      <c r="M153" s="301"/>
      <c r="N153" s="301"/>
      <c r="O153" s="301"/>
      <c r="P153" s="301"/>
      <c r="Q153" s="301"/>
      <c r="R153" s="301"/>
      <c r="S153" s="301"/>
      <c r="T153" s="301"/>
      <c r="U153" s="301"/>
      <c r="V153" s="301"/>
      <c r="W153" s="301"/>
      <c r="X153" s="301"/>
      <c r="Y153" s="301"/>
      <c r="Z153" s="301"/>
    </row>
    <row r="154" spans="1:26" ht="12.75" customHeight="1" x14ac:dyDescent="0.2">
      <c r="A154" s="301"/>
      <c r="B154" s="301"/>
      <c r="C154" s="301"/>
      <c r="D154" s="301"/>
      <c r="E154" s="301"/>
      <c r="F154" s="301"/>
      <c r="G154" s="301"/>
      <c r="H154" s="301"/>
      <c r="I154" s="301"/>
      <c r="J154" s="301"/>
      <c r="K154" s="301"/>
      <c r="L154" s="301"/>
      <c r="M154" s="301"/>
      <c r="N154" s="301"/>
      <c r="O154" s="301"/>
      <c r="P154" s="301"/>
      <c r="Q154" s="301"/>
      <c r="R154" s="301"/>
      <c r="S154" s="301"/>
      <c r="T154" s="301"/>
      <c r="U154" s="301"/>
      <c r="V154" s="301"/>
      <c r="W154" s="301"/>
      <c r="X154" s="301"/>
      <c r="Y154" s="301"/>
      <c r="Z154" s="301"/>
    </row>
    <row r="155" spans="1:26" ht="12.75" customHeight="1" x14ac:dyDescent="0.2">
      <c r="A155" s="301"/>
      <c r="B155" s="301"/>
      <c r="C155" s="301"/>
      <c r="D155" s="301"/>
      <c r="E155" s="301"/>
      <c r="F155" s="301"/>
      <c r="G155" s="301"/>
      <c r="H155" s="301"/>
      <c r="I155" s="301"/>
      <c r="J155" s="301"/>
      <c r="K155" s="301"/>
      <c r="L155" s="301"/>
      <c r="M155" s="301"/>
      <c r="N155" s="301"/>
      <c r="O155" s="301"/>
      <c r="P155" s="301"/>
      <c r="Q155" s="301"/>
      <c r="R155" s="301"/>
      <c r="S155" s="301"/>
      <c r="T155" s="301"/>
      <c r="U155" s="301"/>
      <c r="V155" s="301"/>
      <c r="W155" s="301"/>
      <c r="X155" s="301"/>
      <c r="Y155" s="301"/>
      <c r="Z155" s="301"/>
    </row>
    <row r="156" spans="1:26" ht="12.75" customHeight="1" x14ac:dyDescent="0.2">
      <c r="A156" s="301"/>
      <c r="B156" s="301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</row>
    <row r="157" spans="1:26" ht="12.75" customHeight="1" x14ac:dyDescent="0.2">
      <c r="A157" s="301"/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301"/>
      <c r="Y157" s="301"/>
      <c r="Z157" s="301"/>
    </row>
    <row r="158" spans="1:26" ht="12.75" customHeight="1" x14ac:dyDescent="0.2">
      <c r="A158" s="301"/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Y158" s="301"/>
      <c r="Z158" s="301"/>
    </row>
    <row r="159" spans="1:26" ht="12.75" customHeight="1" x14ac:dyDescent="0.2">
      <c r="A159" s="301"/>
      <c r="B159" s="301"/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  <c r="S159" s="301"/>
      <c r="T159" s="301"/>
      <c r="U159" s="301"/>
      <c r="V159" s="301"/>
      <c r="W159" s="301"/>
      <c r="X159" s="301"/>
      <c r="Y159" s="301"/>
      <c r="Z159" s="301"/>
    </row>
    <row r="160" spans="1:26" ht="12.75" customHeight="1" x14ac:dyDescent="0.2">
      <c r="A160" s="301"/>
      <c r="B160" s="301"/>
      <c r="C160" s="301"/>
      <c r="D160" s="301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Y160" s="301"/>
      <c r="Z160" s="301"/>
    </row>
    <row r="161" spans="1:26" ht="12.75" customHeight="1" x14ac:dyDescent="0.2">
      <c r="A161" s="301"/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  <c r="Z161" s="301"/>
    </row>
    <row r="162" spans="1:26" ht="12.75" customHeight="1" x14ac:dyDescent="0.2">
      <c r="A162" s="301"/>
      <c r="B162" s="301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1"/>
      <c r="S162" s="301"/>
      <c r="T162" s="301"/>
      <c r="U162" s="301"/>
      <c r="V162" s="301"/>
      <c r="W162" s="301"/>
      <c r="X162" s="301"/>
      <c r="Y162" s="301"/>
      <c r="Z162" s="301"/>
    </row>
    <row r="163" spans="1:26" ht="12.75" customHeight="1" x14ac:dyDescent="0.2">
      <c r="A163" s="301"/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  <c r="L163" s="301"/>
      <c r="M163" s="301"/>
      <c r="N163" s="301"/>
      <c r="O163" s="301"/>
      <c r="P163" s="301"/>
      <c r="Q163" s="301"/>
      <c r="R163" s="301"/>
      <c r="S163" s="301"/>
      <c r="T163" s="301"/>
      <c r="U163" s="301"/>
      <c r="V163" s="301"/>
      <c r="W163" s="301"/>
      <c r="X163" s="301"/>
      <c r="Y163" s="301"/>
      <c r="Z163" s="301"/>
    </row>
    <row r="164" spans="1:26" ht="12.75" customHeight="1" x14ac:dyDescent="0.2">
      <c r="A164" s="301"/>
      <c r="B164" s="301"/>
      <c r="C164" s="301"/>
      <c r="D164" s="301"/>
      <c r="E164" s="301"/>
      <c r="F164" s="301"/>
      <c r="G164" s="301"/>
      <c r="H164" s="301"/>
      <c r="I164" s="301"/>
      <c r="J164" s="301"/>
      <c r="K164" s="301"/>
      <c r="L164" s="301"/>
      <c r="M164" s="301"/>
      <c r="N164" s="301"/>
      <c r="O164" s="301"/>
      <c r="P164" s="301"/>
      <c r="Q164" s="301"/>
      <c r="R164" s="301"/>
      <c r="S164" s="301"/>
      <c r="T164" s="301"/>
      <c r="U164" s="301"/>
      <c r="V164" s="301"/>
      <c r="W164" s="301"/>
      <c r="X164" s="301"/>
      <c r="Y164" s="301"/>
      <c r="Z164" s="301"/>
    </row>
    <row r="165" spans="1:26" ht="12.75" customHeight="1" x14ac:dyDescent="0.2">
      <c r="A165" s="301"/>
      <c r="B165" s="301"/>
      <c r="C165" s="301"/>
      <c r="D165" s="301"/>
      <c r="E165" s="301"/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1"/>
      <c r="R165" s="301"/>
      <c r="S165" s="301"/>
      <c r="T165" s="301"/>
      <c r="U165" s="301"/>
      <c r="V165" s="301"/>
      <c r="W165" s="301"/>
      <c r="X165" s="301"/>
      <c r="Y165" s="301"/>
      <c r="Z165" s="301"/>
    </row>
    <row r="166" spans="1:26" ht="12.75" customHeight="1" x14ac:dyDescent="0.2">
      <c r="A166" s="301"/>
      <c r="B166" s="301"/>
      <c r="C166" s="301"/>
      <c r="D166" s="301"/>
      <c r="E166" s="301"/>
      <c r="F166" s="301"/>
      <c r="G166" s="301"/>
      <c r="H166" s="301"/>
      <c r="I166" s="301"/>
      <c r="J166" s="301"/>
      <c r="K166" s="301"/>
      <c r="L166" s="301"/>
      <c r="M166" s="301"/>
      <c r="N166" s="301"/>
      <c r="O166" s="301"/>
      <c r="P166" s="301"/>
      <c r="Q166" s="301"/>
      <c r="R166" s="301"/>
      <c r="S166" s="301"/>
      <c r="T166" s="301"/>
      <c r="U166" s="301"/>
      <c r="V166" s="301"/>
      <c r="W166" s="301"/>
      <c r="X166" s="301"/>
      <c r="Y166" s="301"/>
      <c r="Z166" s="301"/>
    </row>
    <row r="167" spans="1:26" ht="12.75" customHeight="1" x14ac:dyDescent="0.2">
      <c r="A167" s="301"/>
      <c r="B167" s="301"/>
      <c r="C167" s="301"/>
      <c r="D167" s="301"/>
      <c r="E167" s="301"/>
      <c r="F167" s="301"/>
      <c r="G167" s="301"/>
      <c r="H167" s="301"/>
      <c r="I167" s="301"/>
      <c r="J167" s="301"/>
      <c r="K167" s="301"/>
      <c r="L167" s="301"/>
      <c r="M167" s="301"/>
      <c r="N167" s="301"/>
      <c r="O167" s="301"/>
      <c r="P167" s="301"/>
      <c r="Q167" s="301"/>
      <c r="R167" s="301"/>
      <c r="S167" s="301"/>
      <c r="T167" s="301"/>
      <c r="U167" s="301"/>
      <c r="V167" s="301"/>
      <c r="W167" s="301"/>
      <c r="X167" s="301"/>
      <c r="Y167" s="301"/>
      <c r="Z167" s="301"/>
    </row>
    <row r="168" spans="1:26" ht="12.75" customHeight="1" x14ac:dyDescent="0.2">
      <c r="A168" s="301"/>
      <c r="B168" s="301"/>
      <c r="C168" s="301"/>
      <c r="D168" s="301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  <c r="Y168" s="301"/>
      <c r="Z168" s="301"/>
    </row>
    <row r="169" spans="1:26" ht="12.75" customHeight="1" x14ac:dyDescent="0.2">
      <c r="A169" s="301"/>
      <c r="B169" s="301"/>
      <c r="C169" s="301"/>
      <c r="D169" s="301"/>
      <c r="E169" s="301"/>
      <c r="F169" s="301"/>
      <c r="G169" s="301"/>
      <c r="H169" s="301"/>
      <c r="I169" s="301"/>
      <c r="J169" s="301"/>
      <c r="K169" s="301"/>
      <c r="L169" s="301"/>
      <c r="M169" s="301"/>
      <c r="N169" s="301"/>
      <c r="O169" s="301"/>
      <c r="P169" s="301"/>
      <c r="Q169" s="301"/>
      <c r="R169" s="301"/>
      <c r="S169" s="301"/>
      <c r="T169" s="301"/>
      <c r="U169" s="301"/>
      <c r="V169" s="301"/>
      <c r="W169" s="301"/>
      <c r="X169" s="301"/>
      <c r="Y169" s="301"/>
      <c r="Z169" s="301"/>
    </row>
    <row r="170" spans="1:26" ht="12.75" customHeight="1" x14ac:dyDescent="0.2">
      <c r="A170" s="301"/>
      <c r="B170" s="301"/>
      <c r="C170" s="301"/>
      <c r="D170" s="301"/>
      <c r="E170" s="301"/>
      <c r="F170" s="301"/>
      <c r="G170" s="301"/>
      <c r="H170" s="301"/>
      <c r="I170" s="301"/>
      <c r="J170" s="301"/>
      <c r="K170" s="301"/>
      <c r="L170" s="301"/>
      <c r="M170" s="301"/>
      <c r="N170" s="301"/>
      <c r="O170" s="301"/>
      <c r="P170" s="301"/>
      <c r="Q170" s="301"/>
      <c r="R170" s="301"/>
      <c r="S170" s="301"/>
      <c r="T170" s="301"/>
      <c r="U170" s="301"/>
      <c r="V170" s="301"/>
      <c r="W170" s="301"/>
      <c r="X170" s="301"/>
      <c r="Y170" s="301"/>
      <c r="Z170" s="301"/>
    </row>
    <row r="171" spans="1:26" ht="12.75" customHeight="1" x14ac:dyDescent="0.2">
      <c r="A171" s="301"/>
      <c r="B171" s="301"/>
      <c r="C171" s="301"/>
      <c r="D171" s="301"/>
      <c r="E171" s="301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  <c r="P171" s="301"/>
      <c r="Q171" s="301"/>
      <c r="R171" s="301"/>
      <c r="S171" s="301"/>
      <c r="T171" s="301"/>
      <c r="U171" s="301"/>
      <c r="V171" s="301"/>
      <c r="W171" s="301"/>
      <c r="X171" s="301"/>
      <c r="Y171" s="301"/>
      <c r="Z171" s="301"/>
    </row>
    <row r="172" spans="1:26" ht="12.75" customHeight="1" x14ac:dyDescent="0.2">
      <c r="A172" s="301"/>
      <c r="B172" s="301"/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1"/>
      <c r="Y172" s="301"/>
      <c r="Z172" s="301"/>
    </row>
    <row r="173" spans="1:26" ht="12.75" customHeight="1" x14ac:dyDescent="0.2">
      <c r="A173" s="301"/>
      <c r="B173" s="301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1"/>
      <c r="Y173" s="301"/>
      <c r="Z173" s="301"/>
    </row>
    <row r="174" spans="1:26" ht="12.75" customHeight="1" x14ac:dyDescent="0.2">
      <c r="A174" s="301"/>
      <c r="B174" s="301"/>
      <c r="C174" s="301"/>
      <c r="D174" s="301"/>
      <c r="E174" s="301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1"/>
      <c r="Y174" s="301"/>
      <c r="Z174" s="301"/>
    </row>
    <row r="175" spans="1:26" ht="12.75" customHeight="1" x14ac:dyDescent="0.2">
      <c r="A175" s="301"/>
      <c r="B175" s="301"/>
      <c r="C175" s="301"/>
      <c r="D175" s="301"/>
      <c r="E175" s="301"/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  <c r="Y175" s="301"/>
      <c r="Z175" s="301"/>
    </row>
    <row r="176" spans="1:26" ht="12.75" customHeight="1" x14ac:dyDescent="0.2">
      <c r="A176" s="301"/>
      <c r="B176" s="301"/>
      <c r="C176" s="301"/>
      <c r="D176" s="301"/>
      <c r="E176" s="301"/>
      <c r="F176" s="301"/>
      <c r="G176" s="301"/>
      <c r="H176" s="301"/>
      <c r="I176" s="301"/>
      <c r="J176" s="301"/>
      <c r="K176" s="301"/>
      <c r="L176" s="301"/>
      <c r="M176" s="301"/>
      <c r="N176" s="301"/>
      <c r="O176" s="301"/>
      <c r="P176" s="301"/>
      <c r="Q176" s="301"/>
      <c r="R176" s="301"/>
      <c r="S176" s="301"/>
      <c r="T176" s="301"/>
      <c r="U176" s="301"/>
      <c r="V176" s="301"/>
      <c r="W176" s="301"/>
      <c r="X176" s="301"/>
      <c r="Y176" s="301"/>
      <c r="Z176" s="301"/>
    </row>
    <row r="177" spans="1:26" ht="12.75" customHeight="1" x14ac:dyDescent="0.2">
      <c r="A177" s="301"/>
      <c r="B177" s="301"/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Y177" s="301"/>
      <c r="Z177" s="301"/>
    </row>
    <row r="178" spans="1:26" ht="12.75" customHeight="1" x14ac:dyDescent="0.2">
      <c r="A178" s="301"/>
      <c r="B178" s="301"/>
      <c r="C178" s="301"/>
      <c r="D178" s="301"/>
      <c r="E178" s="301"/>
      <c r="F178" s="301"/>
      <c r="G178" s="30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1"/>
      <c r="S178" s="301"/>
      <c r="T178" s="301"/>
      <c r="U178" s="301"/>
      <c r="V178" s="301"/>
      <c r="W178" s="301"/>
      <c r="X178" s="301"/>
      <c r="Y178" s="301"/>
      <c r="Z178" s="301"/>
    </row>
    <row r="179" spans="1:26" ht="12.75" customHeight="1" x14ac:dyDescent="0.2">
      <c r="A179" s="301"/>
      <c r="B179" s="301"/>
      <c r="C179" s="301"/>
      <c r="D179" s="301"/>
      <c r="E179" s="301"/>
      <c r="F179" s="301"/>
      <c r="G179" s="30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  <c r="Z179" s="301"/>
    </row>
    <row r="180" spans="1:26" ht="12.75" customHeight="1" x14ac:dyDescent="0.2">
      <c r="A180" s="301"/>
      <c r="B180" s="301"/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301"/>
      <c r="N180" s="301"/>
      <c r="O180" s="301"/>
      <c r="P180" s="301"/>
      <c r="Q180" s="301"/>
      <c r="R180" s="301"/>
      <c r="S180" s="301"/>
      <c r="T180" s="301"/>
      <c r="U180" s="301"/>
      <c r="V180" s="301"/>
      <c r="W180" s="301"/>
      <c r="X180" s="301"/>
      <c r="Y180" s="301"/>
      <c r="Z180" s="301"/>
    </row>
    <row r="181" spans="1:26" ht="12.75" customHeight="1" x14ac:dyDescent="0.2">
      <c r="A181" s="301"/>
      <c r="B181" s="301"/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  <c r="M181" s="301"/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Y181" s="301"/>
      <c r="Z181" s="301"/>
    </row>
    <row r="182" spans="1:26" ht="12.75" customHeight="1" x14ac:dyDescent="0.2">
      <c r="A182" s="301"/>
      <c r="B182" s="301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  <c r="P182" s="301"/>
      <c r="Q182" s="301"/>
      <c r="R182" s="301"/>
      <c r="S182" s="301"/>
      <c r="T182" s="301"/>
      <c r="U182" s="301"/>
      <c r="V182" s="301"/>
      <c r="W182" s="301"/>
      <c r="X182" s="301"/>
      <c r="Y182" s="301"/>
      <c r="Z182" s="301"/>
    </row>
    <row r="183" spans="1:26" ht="12.75" customHeight="1" x14ac:dyDescent="0.2">
      <c r="A183" s="301"/>
      <c r="B183" s="301"/>
      <c r="C183" s="301"/>
      <c r="D183" s="301"/>
      <c r="E183" s="301"/>
      <c r="F183" s="301"/>
      <c r="G183" s="301"/>
      <c r="H183" s="301"/>
      <c r="I183" s="301"/>
      <c r="J183" s="301"/>
      <c r="K183" s="301"/>
      <c r="L183" s="301"/>
      <c r="M183" s="301"/>
      <c r="N183" s="301"/>
      <c r="O183" s="301"/>
      <c r="P183" s="301"/>
      <c r="Q183" s="301"/>
      <c r="R183" s="301"/>
      <c r="S183" s="301"/>
      <c r="T183" s="301"/>
      <c r="U183" s="301"/>
      <c r="V183" s="301"/>
      <c r="W183" s="301"/>
      <c r="X183" s="301"/>
      <c r="Y183" s="301"/>
      <c r="Z183" s="301"/>
    </row>
    <row r="184" spans="1:26" ht="12.75" customHeight="1" x14ac:dyDescent="0.2">
      <c r="A184" s="301"/>
      <c r="B184" s="301"/>
      <c r="C184" s="301"/>
      <c r="D184" s="301"/>
      <c r="E184" s="301"/>
      <c r="F184" s="301"/>
      <c r="G184" s="301"/>
      <c r="H184" s="301"/>
      <c r="I184" s="301"/>
      <c r="J184" s="301"/>
      <c r="K184" s="301"/>
      <c r="L184" s="301"/>
      <c r="M184" s="301"/>
      <c r="N184" s="301"/>
      <c r="O184" s="301"/>
      <c r="P184" s="301"/>
      <c r="Q184" s="301"/>
      <c r="R184" s="301"/>
      <c r="S184" s="301"/>
      <c r="T184" s="301"/>
      <c r="U184" s="301"/>
      <c r="V184" s="301"/>
      <c r="W184" s="301"/>
      <c r="X184" s="301"/>
      <c r="Y184" s="301"/>
      <c r="Z184" s="301"/>
    </row>
    <row r="185" spans="1:26" ht="12.75" customHeight="1" x14ac:dyDescent="0.2">
      <c r="A185" s="301"/>
      <c r="B185" s="301"/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  <c r="M185" s="301"/>
      <c r="N185" s="301"/>
      <c r="O185" s="301"/>
      <c r="P185" s="301"/>
      <c r="Q185" s="301"/>
      <c r="R185" s="301"/>
      <c r="S185" s="301"/>
      <c r="T185" s="301"/>
      <c r="U185" s="301"/>
      <c r="V185" s="301"/>
      <c r="W185" s="301"/>
      <c r="X185" s="301"/>
      <c r="Y185" s="301"/>
      <c r="Z185" s="301"/>
    </row>
    <row r="186" spans="1:26" ht="12.75" customHeight="1" x14ac:dyDescent="0.2">
      <c r="A186" s="301"/>
      <c r="B186" s="301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301"/>
      <c r="P186" s="301"/>
      <c r="Q186" s="301"/>
      <c r="R186" s="301"/>
      <c r="S186" s="301"/>
      <c r="T186" s="301"/>
      <c r="U186" s="301"/>
      <c r="V186" s="301"/>
      <c r="W186" s="301"/>
      <c r="X186" s="301"/>
      <c r="Y186" s="301"/>
      <c r="Z186" s="301"/>
    </row>
    <row r="187" spans="1:26" ht="12.75" customHeight="1" x14ac:dyDescent="0.2">
      <c r="A187" s="301"/>
      <c r="B187" s="301"/>
      <c r="C187" s="301"/>
      <c r="D187" s="301"/>
      <c r="E187" s="301"/>
      <c r="F187" s="301"/>
      <c r="G187" s="301"/>
      <c r="H187" s="301"/>
      <c r="I187" s="301"/>
      <c r="J187" s="301"/>
      <c r="K187" s="301"/>
      <c r="L187" s="301"/>
      <c r="M187" s="301"/>
      <c r="N187" s="301"/>
      <c r="O187" s="301"/>
      <c r="P187" s="301"/>
      <c r="Q187" s="301"/>
      <c r="R187" s="301"/>
      <c r="S187" s="301"/>
      <c r="T187" s="301"/>
      <c r="U187" s="301"/>
      <c r="V187" s="301"/>
      <c r="W187" s="301"/>
      <c r="X187" s="301"/>
      <c r="Y187" s="301"/>
      <c r="Z187" s="301"/>
    </row>
    <row r="188" spans="1:26" ht="12.75" customHeight="1" x14ac:dyDescent="0.2">
      <c r="A188" s="301"/>
      <c r="B188" s="301"/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301"/>
      <c r="S188" s="301"/>
      <c r="T188" s="301"/>
      <c r="U188" s="301"/>
      <c r="V188" s="301"/>
      <c r="W188" s="301"/>
      <c r="X188" s="301"/>
      <c r="Y188" s="301"/>
      <c r="Z188" s="301"/>
    </row>
    <row r="189" spans="1:26" ht="12.75" customHeight="1" x14ac:dyDescent="0.2">
      <c r="A189" s="301"/>
      <c r="B189" s="301"/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1"/>
      <c r="V189" s="301"/>
      <c r="W189" s="301"/>
      <c r="X189" s="301"/>
      <c r="Y189" s="301"/>
      <c r="Z189" s="301"/>
    </row>
    <row r="190" spans="1:26" ht="12.75" customHeight="1" x14ac:dyDescent="0.2">
      <c r="A190" s="301"/>
      <c r="B190" s="301"/>
      <c r="C190" s="301"/>
      <c r="D190" s="301"/>
      <c r="E190" s="301"/>
      <c r="F190" s="301"/>
      <c r="G190" s="301"/>
      <c r="H190" s="301"/>
      <c r="I190" s="301"/>
      <c r="J190" s="301"/>
      <c r="K190" s="301"/>
      <c r="L190" s="301"/>
      <c r="M190" s="301"/>
      <c r="N190" s="301"/>
      <c r="O190" s="301"/>
      <c r="P190" s="301"/>
      <c r="Q190" s="301"/>
      <c r="R190" s="301"/>
      <c r="S190" s="301"/>
      <c r="T190" s="301"/>
      <c r="U190" s="301"/>
      <c r="V190" s="301"/>
      <c r="W190" s="301"/>
      <c r="X190" s="301"/>
      <c r="Y190" s="301"/>
      <c r="Z190" s="301"/>
    </row>
    <row r="191" spans="1:26" ht="12.75" customHeight="1" x14ac:dyDescent="0.2">
      <c r="A191" s="301"/>
      <c r="B191" s="301"/>
      <c r="C191" s="301"/>
      <c r="D191" s="301"/>
      <c r="E191" s="301"/>
      <c r="F191" s="301"/>
      <c r="G191" s="301"/>
      <c r="H191" s="301"/>
      <c r="I191" s="301"/>
      <c r="J191" s="301"/>
      <c r="K191" s="301"/>
      <c r="L191" s="301"/>
      <c r="M191" s="301"/>
      <c r="N191" s="301"/>
      <c r="O191" s="301"/>
      <c r="P191" s="301"/>
      <c r="Q191" s="301"/>
      <c r="R191" s="301"/>
      <c r="S191" s="301"/>
      <c r="T191" s="301"/>
      <c r="U191" s="301"/>
      <c r="V191" s="301"/>
      <c r="W191" s="301"/>
      <c r="X191" s="301"/>
      <c r="Y191" s="301"/>
      <c r="Z191" s="301"/>
    </row>
    <row r="192" spans="1:26" ht="12.75" customHeight="1" x14ac:dyDescent="0.2">
      <c r="A192" s="301"/>
      <c r="B192" s="301"/>
      <c r="C192" s="301"/>
      <c r="D192" s="301"/>
      <c r="E192" s="301"/>
      <c r="F192" s="301"/>
      <c r="G192" s="301"/>
      <c r="H192" s="301"/>
      <c r="I192" s="301"/>
      <c r="J192" s="301"/>
      <c r="K192" s="301"/>
      <c r="L192" s="301"/>
      <c r="M192" s="301"/>
      <c r="N192" s="301"/>
      <c r="O192" s="301"/>
      <c r="P192" s="301"/>
      <c r="Q192" s="301"/>
      <c r="R192" s="301"/>
      <c r="S192" s="301"/>
      <c r="T192" s="301"/>
      <c r="U192" s="301"/>
      <c r="V192" s="301"/>
      <c r="W192" s="301"/>
      <c r="X192" s="301"/>
      <c r="Y192" s="301"/>
      <c r="Z192" s="301"/>
    </row>
    <row r="193" spans="1:26" ht="12.75" customHeight="1" x14ac:dyDescent="0.2">
      <c r="A193" s="301"/>
      <c r="B193" s="301"/>
      <c r="C193" s="301"/>
      <c r="D193" s="301"/>
      <c r="E193" s="301"/>
      <c r="F193" s="301"/>
      <c r="G193" s="301"/>
      <c r="H193" s="301"/>
      <c r="I193" s="301"/>
      <c r="J193" s="301"/>
      <c r="K193" s="301"/>
      <c r="L193" s="301"/>
      <c r="M193" s="301"/>
      <c r="N193" s="301"/>
      <c r="O193" s="301"/>
      <c r="P193" s="301"/>
      <c r="Q193" s="301"/>
      <c r="R193" s="301"/>
      <c r="S193" s="301"/>
      <c r="T193" s="301"/>
      <c r="U193" s="301"/>
      <c r="V193" s="301"/>
      <c r="W193" s="301"/>
      <c r="X193" s="301"/>
      <c r="Y193" s="301"/>
      <c r="Z193" s="301"/>
    </row>
    <row r="194" spans="1:26" ht="12.75" customHeight="1" x14ac:dyDescent="0.2">
      <c r="A194" s="301"/>
      <c r="B194" s="301"/>
      <c r="C194" s="301"/>
      <c r="D194" s="301"/>
      <c r="E194" s="301"/>
      <c r="F194" s="301"/>
      <c r="G194" s="301"/>
      <c r="H194" s="301"/>
      <c r="I194" s="301"/>
      <c r="J194" s="301"/>
      <c r="K194" s="301"/>
      <c r="L194" s="301"/>
      <c r="M194" s="301"/>
      <c r="N194" s="301"/>
      <c r="O194" s="301"/>
      <c r="P194" s="301"/>
      <c r="Q194" s="301"/>
      <c r="R194" s="301"/>
      <c r="S194" s="301"/>
      <c r="T194" s="301"/>
      <c r="U194" s="301"/>
      <c r="V194" s="301"/>
      <c r="W194" s="301"/>
      <c r="X194" s="301"/>
      <c r="Y194" s="301"/>
      <c r="Z194" s="301"/>
    </row>
    <row r="195" spans="1:26" ht="12.75" customHeight="1" x14ac:dyDescent="0.2">
      <c r="A195" s="301"/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  <c r="L195" s="301"/>
      <c r="M195" s="301"/>
      <c r="N195" s="301"/>
      <c r="O195" s="301"/>
      <c r="P195" s="301"/>
      <c r="Q195" s="301"/>
      <c r="R195" s="301"/>
      <c r="S195" s="301"/>
      <c r="T195" s="301"/>
      <c r="U195" s="301"/>
      <c r="V195" s="301"/>
      <c r="W195" s="301"/>
      <c r="X195" s="301"/>
      <c r="Y195" s="301"/>
      <c r="Z195" s="301"/>
    </row>
    <row r="196" spans="1:26" ht="12.75" customHeight="1" x14ac:dyDescent="0.2">
      <c r="A196" s="301"/>
      <c r="B196" s="301"/>
      <c r="C196" s="301"/>
      <c r="D196" s="301"/>
      <c r="E196" s="301"/>
      <c r="F196" s="301"/>
      <c r="G196" s="301"/>
      <c r="H196" s="301"/>
      <c r="I196" s="301"/>
      <c r="J196" s="301"/>
      <c r="K196" s="301"/>
      <c r="L196" s="301"/>
      <c r="M196" s="301"/>
      <c r="N196" s="301"/>
      <c r="O196" s="301"/>
      <c r="P196" s="301"/>
      <c r="Q196" s="301"/>
      <c r="R196" s="301"/>
      <c r="S196" s="301"/>
      <c r="T196" s="301"/>
      <c r="U196" s="301"/>
      <c r="V196" s="301"/>
      <c r="W196" s="301"/>
      <c r="X196" s="301"/>
      <c r="Y196" s="301"/>
      <c r="Z196" s="301"/>
    </row>
    <row r="197" spans="1:26" ht="12.75" customHeight="1" x14ac:dyDescent="0.2">
      <c r="A197" s="301"/>
      <c r="B197" s="301"/>
      <c r="C197" s="301"/>
      <c r="D197" s="301"/>
      <c r="E197" s="301"/>
      <c r="F197" s="301"/>
      <c r="G197" s="301"/>
      <c r="H197" s="301"/>
      <c r="I197" s="301"/>
      <c r="J197" s="301"/>
      <c r="K197" s="301"/>
      <c r="L197" s="301"/>
      <c r="M197" s="301"/>
      <c r="N197" s="301"/>
      <c r="O197" s="301"/>
      <c r="P197" s="301"/>
      <c r="Q197" s="301"/>
      <c r="R197" s="301"/>
      <c r="S197" s="301"/>
      <c r="T197" s="301"/>
      <c r="U197" s="301"/>
      <c r="V197" s="301"/>
      <c r="W197" s="301"/>
      <c r="X197" s="301"/>
      <c r="Y197" s="301"/>
      <c r="Z197" s="301"/>
    </row>
    <row r="198" spans="1:26" ht="12.75" customHeight="1" x14ac:dyDescent="0.2">
      <c r="A198" s="301"/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  <c r="N198" s="301"/>
      <c r="O198" s="301"/>
      <c r="P198" s="301"/>
      <c r="Q198" s="301"/>
      <c r="R198" s="301"/>
      <c r="S198" s="301"/>
      <c r="T198" s="301"/>
      <c r="U198" s="301"/>
      <c r="V198" s="301"/>
      <c r="W198" s="301"/>
      <c r="X198" s="301"/>
      <c r="Y198" s="301"/>
      <c r="Z198" s="301"/>
    </row>
    <row r="199" spans="1:26" ht="12.75" customHeight="1" x14ac:dyDescent="0.2">
      <c r="A199" s="301"/>
      <c r="B199" s="301"/>
      <c r="C199" s="301"/>
      <c r="D199" s="301"/>
      <c r="E199" s="301"/>
      <c r="F199" s="301"/>
      <c r="G199" s="301"/>
      <c r="H199" s="301"/>
      <c r="I199" s="301"/>
      <c r="J199" s="301"/>
      <c r="K199" s="301"/>
      <c r="L199" s="301"/>
      <c r="M199" s="301"/>
      <c r="N199" s="301"/>
      <c r="O199" s="301"/>
      <c r="P199" s="301"/>
      <c r="Q199" s="301"/>
      <c r="R199" s="301"/>
      <c r="S199" s="301"/>
      <c r="T199" s="301"/>
      <c r="U199" s="301"/>
      <c r="V199" s="301"/>
      <c r="W199" s="301"/>
      <c r="X199" s="301"/>
      <c r="Y199" s="301"/>
      <c r="Z199" s="301"/>
    </row>
    <row r="200" spans="1:26" ht="12.75" customHeight="1" x14ac:dyDescent="0.2">
      <c r="A200" s="301"/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301"/>
      <c r="M200" s="301"/>
      <c r="N200" s="301"/>
      <c r="O200" s="301"/>
      <c r="P200" s="301"/>
      <c r="Q200" s="301"/>
      <c r="R200" s="301"/>
      <c r="S200" s="301"/>
      <c r="T200" s="301"/>
      <c r="U200" s="301"/>
      <c r="V200" s="301"/>
      <c r="W200" s="301"/>
      <c r="X200" s="301"/>
      <c r="Y200" s="301"/>
      <c r="Z200" s="301"/>
    </row>
    <row r="201" spans="1:26" ht="12.75" customHeight="1" x14ac:dyDescent="0.2">
      <c r="A201" s="301"/>
      <c r="B201" s="301"/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  <c r="M201" s="301"/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  <c r="X201" s="301"/>
      <c r="Y201" s="301"/>
      <c r="Z201" s="301"/>
    </row>
    <row r="202" spans="1:26" ht="12.75" customHeight="1" x14ac:dyDescent="0.2">
      <c r="A202" s="301"/>
      <c r="B202" s="301"/>
      <c r="C202" s="301"/>
      <c r="D202" s="301"/>
      <c r="E202" s="301"/>
      <c r="F202" s="301"/>
      <c r="G202" s="301"/>
      <c r="H202" s="301"/>
      <c r="I202" s="301"/>
      <c r="J202" s="301"/>
      <c r="K202" s="301"/>
      <c r="L202" s="301"/>
      <c r="M202" s="301"/>
      <c r="N202" s="301"/>
      <c r="O202" s="301"/>
      <c r="P202" s="301"/>
      <c r="Q202" s="301"/>
      <c r="R202" s="301"/>
      <c r="S202" s="301"/>
      <c r="T202" s="301"/>
      <c r="U202" s="301"/>
      <c r="V202" s="301"/>
      <c r="W202" s="301"/>
      <c r="X202" s="301"/>
      <c r="Y202" s="301"/>
      <c r="Z202" s="301"/>
    </row>
    <row r="203" spans="1:26" ht="12.75" customHeight="1" x14ac:dyDescent="0.2">
      <c r="A203" s="301"/>
      <c r="B203" s="301"/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  <c r="M203" s="301"/>
      <c r="N203" s="301"/>
      <c r="O203" s="301"/>
      <c r="P203" s="301"/>
      <c r="Q203" s="301"/>
      <c r="R203" s="301"/>
      <c r="S203" s="301"/>
      <c r="T203" s="301"/>
      <c r="U203" s="301"/>
      <c r="V203" s="301"/>
      <c r="W203" s="301"/>
      <c r="X203" s="301"/>
      <c r="Y203" s="301"/>
      <c r="Z203" s="301"/>
    </row>
    <row r="204" spans="1:26" ht="12.75" customHeight="1" x14ac:dyDescent="0.2">
      <c r="A204" s="301"/>
      <c r="B204" s="301"/>
      <c r="C204" s="301"/>
      <c r="D204" s="301"/>
      <c r="E204" s="301"/>
      <c r="F204" s="301"/>
      <c r="G204" s="301"/>
      <c r="H204" s="301"/>
      <c r="I204" s="301"/>
      <c r="J204" s="301"/>
      <c r="K204" s="301"/>
      <c r="L204" s="301"/>
      <c r="M204" s="301"/>
      <c r="N204" s="301"/>
      <c r="O204" s="301"/>
      <c r="P204" s="301"/>
      <c r="Q204" s="301"/>
      <c r="R204" s="301"/>
      <c r="S204" s="301"/>
      <c r="T204" s="301"/>
      <c r="U204" s="301"/>
      <c r="V204" s="301"/>
      <c r="W204" s="301"/>
      <c r="X204" s="301"/>
      <c r="Y204" s="301"/>
      <c r="Z204" s="301"/>
    </row>
    <row r="205" spans="1:26" ht="12.75" customHeight="1" x14ac:dyDescent="0.2">
      <c r="A205" s="301"/>
      <c r="B205" s="301"/>
      <c r="C205" s="301"/>
      <c r="D205" s="301"/>
      <c r="E205" s="301"/>
      <c r="F205" s="301"/>
      <c r="G205" s="301"/>
      <c r="H205" s="301"/>
      <c r="I205" s="301"/>
      <c r="J205" s="301"/>
      <c r="K205" s="301"/>
      <c r="L205" s="301"/>
      <c r="M205" s="301"/>
      <c r="N205" s="301"/>
      <c r="O205" s="301"/>
      <c r="P205" s="301"/>
      <c r="Q205" s="301"/>
      <c r="R205" s="301"/>
      <c r="S205" s="301"/>
      <c r="T205" s="301"/>
      <c r="U205" s="301"/>
      <c r="V205" s="301"/>
      <c r="W205" s="301"/>
      <c r="X205" s="301"/>
      <c r="Y205" s="301"/>
      <c r="Z205" s="301"/>
    </row>
    <row r="206" spans="1:26" ht="12.75" customHeight="1" x14ac:dyDescent="0.2">
      <c r="A206" s="301"/>
      <c r="B206" s="301"/>
      <c r="C206" s="301"/>
      <c r="D206" s="301"/>
      <c r="E206" s="301"/>
      <c r="F206" s="301"/>
      <c r="G206" s="301"/>
      <c r="H206" s="301"/>
      <c r="I206" s="301"/>
      <c r="J206" s="301"/>
      <c r="K206" s="301"/>
      <c r="L206" s="301"/>
      <c r="M206" s="301"/>
      <c r="N206" s="301"/>
      <c r="O206" s="301"/>
      <c r="P206" s="301"/>
      <c r="Q206" s="301"/>
      <c r="R206" s="301"/>
      <c r="S206" s="301"/>
      <c r="T206" s="301"/>
      <c r="U206" s="301"/>
      <c r="V206" s="301"/>
      <c r="W206" s="301"/>
      <c r="X206" s="301"/>
      <c r="Y206" s="301"/>
      <c r="Z206" s="301"/>
    </row>
    <row r="207" spans="1:26" ht="12.75" customHeight="1" x14ac:dyDescent="0.2">
      <c r="A207" s="301"/>
      <c r="B207" s="301"/>
      <c r="C207" s="301"/>
      <c r="D207" s="301"/>
      <c r="E207" s="301"/>
      <c r="F207" s="301"/>
      <c r="G207" s="301"/>
      <c r="H207" s="301"/>
      <c r="I207" s="301"/>
      <c r="J207" s="301"/>
      <c r="K207" s="301"/>
      <c r="L207" s="301"/>
      <c r="M207" s="301"/>
      <c r="N207" s="301"/>
      <c r="O207" s="301"/>
      <c r="P207" s="301"/>
      <c r="Q207" s="301"/>
      <c r="R207" s="301"/>
      <c r="S207" s="301"/>
      <c r="T207" s="301"/>
      <c r="U207" s="301"/>
      <c r="V207" s="301"/>
      <c r="W207" s="301"/>
      <c r="X207" s="301"/>
      <c r="Y207" s="301"/>
      <c r="Z207" s="301"/>
    </row>
    <row r="208" spans="1:26" ht="12.75" customHeight="1" x14ac:dyDescent="0.2">
      <c r="A208" s="301"/>
      <c r="B208" s="301"/>
      <c r="C208" s="301"/>
      <c r="D208" s="301"/>
      <c r="E208" s="301"/>
      <c r="F208" s="301"/>
      <c r="G208" s="301"/>
      <c r="H208" s="301"/>
      <c r="I208" s="301"/>
      <c r="J208" s="301"/>
      <c r="K208" s="301"/>
      <c r="L208" s="301"/>
      <c r="M208" s="301"/>
      <c r="N208" s="301"/>
      <c r="O208" s="301"/>
      <c r="P208" s="301"/>
      <c r="Q208" s="301"/>
      <c r="R208" s="301"/>
      <c r="S208" s="301"/>
      <c r="T208" s="301"/>
      <c r="U208" s="301"/>
      <c r="V208" s="301"/>
      <c r="W208" s="301"/>
      <c r="X208" s="301"/>
      <c r="Y208" s="301"/>
      <c r="Z208" s="301"/>
    </row>
    <row r="209" spans="1:26" ht="12.75" customHeight="1" x14ac:dyDescent="0.2">
      <c r="A209" s="301"/>
      <c r="B209" s="301"/>
      <c r="C209" s="301"/>
      <c r="D209" s="301"/>
      <c r="E209" s="301"/>
      <c r="F209" s="301"/>
      <c r="G209" s="301"/>
      <c r="H209" s="301"/>
      <c r="I209" s="301"/>
      <c r="J209" s="301"/>
      <c r="K209" s="301"/>
      <c r="L209" s="301"/>
      <c r="M209" s="301"/>
      <c r="N209" s="301"/>
      <c r="O209" s="301"/>
      <c r="P209" s="301"/>
      <c r="Q209" s="301"/>
      <c r="R209" s="301"/>
      <c r="S209" s="301"/>
      <c r="T209" s="301"/>
      <c r="U209" s="301"/>
      <c r="V209" s="301"/>
      <c r="W209" s="301"/>
      <c r="X209" s="301"/>
      <c r="Y209" s="301"/>
      <c r="Z209" s="301"/>
    </row>
    <row r="210" spans="1:26" ht="12.75" customHeight="1" x14ac:dyDescent="0.2">
      <c r="A210" s="301"/>
      <c r="B210" s="301"/>
      <c r="C210" s="301"/>
      <c r="D210" s="301"/>
      <c r="E210" s="301"/>
      <c r="F210" s="301"/>
      <c r="G210" s="301"/>
      <c r="H210" s="301"/>
      <c r="I210" s="301"/>
      <c r="J210" s="301"/>
      <c r="K210" s="301"/>
      <c r="L210" s="301"/>
      <c r="M210" s="301"/>
      <c r="N210" s="301"/>
      <c r="O210" s="301"/>
      <c r="P210" s="301"/>
      <c r="Q210" s="301"/>
      <c r="R210" s="301"/>
      <c r="S210" s="301"/>
      <c r="T210" s="301"/>
      <c r="U210" s="301"/>
      <c r="V210" s="301"/>
      <c r="W210" s="301"/>
      <c r="X210" s="301"/>
      <c r="Y210" s="301"/>
      <c r="Z210" s="301"/>
    </row>
    <row r="211" spans="1:26" ht="12.75" customHeight="1" x14ac:dyDescent="0.2">
      <c r="A211" s="301"/>
      <c r="B211" s="301"/>
      <c r="C211" s="301"/>
      <c r="D211" s="301"/>
      <c r="E211" s="301"/>
      <c r="F211" s="301"/>
      <c r="G211" s="301"/>
      <c r="H211" s="301"/>
      <c r="I211" s="301"/>
      <c r="J211" s="301"/>
      <c r="K211" s="301"/>
      <c r="L211" s="301"/>
      <c r="M211" s="301"/>
      <c r="N211" s="301"/>
      <c r="O211" s="301"/>
      <c r="P211" s="301"/>
      <c r="Q211" s="301"/>
      <c r="R211" s="301"/>
      <c r="S211" s="301"/>
      <c r="T211" s="301"/>
      <c r="U211" s="301"/>
      <c r="V211" s="301"/>
      <c r="W211" s="301"/>
      <c r="X211" s="301"/>
      <c r="Y211" s="301"/>
      <c r="Z211" s="301"/>
    </row>
    <row r="212" spans="1:26" ht="12.75" customHeight="1" x14ac:dyDescent="0.2">
      <c r="A212" s="301"/>
      <c r="B212" s="301"/>
      <c r="C212" s="301"/>
      <c r="D212" s="301"/>
      <c r="E212" s="301"/>
      <c r="F212" s="301"/>
      <c r="G212" s="301"/>
      <c r="H212" s="301"/>
      <c r="I212" s="301"/>
      <c r="J212" s="301"/>
      <c r="K212" s="301"/>
      <c r="L212" s="301"/>
      <c r="M212" s="301"/>
      <c r="N212" s="301"/>
      <c r="O212" s="301"/>
      <c r="P212" s="301"/>
      <c r="Q212" s="301"/>
      <c r="R212" s="301"/>
      <c r="S212" s="301"/>
      <c r="T212" s="301"/>
      <c r="U212" s="301"/>
      <c r="V212" s="301"/>
      <c r="W212" s="301"/>
      <c r="X212" s="301"/>
      <c r="Y212" s="301"/>
      <c r="Z212" s="301"/>
    </row>
    <row r="213" spans="1:26" ht="12.75" customHeight="1" x14ac:dyDescent="0.2">
      <c r="A213" s="301"/>
      <c r="B213" s="301"/>
      <c r="C213" s="301"/>
      <c r="D213" s="301"/>
      <c r="E213" s="301"/>
      <c r="F213" s="301"/>
      <c r="G213" s="301"/>
      <c r="H213" s="301"/>
      <c r="I213" s="301"/>
      <c r="J213" s="301"/>
      <c r="K213" s="301"/>
      <c r="L213" s="301"/>
      <c r="M213" s="301"/>
      <c r="N213" s="301"/>
      <c r="O213" s="301"/>
      <c r="P213" s="301"/>
      <c r="Q213" s="301"/>
      <c r="R213" s="301"/>
      <c r="S213" s="301"/>
      <c r="T213" s="301"/>
      <c r="U213" s="301"/>
      <c r="V213" s="301"/>
      <c r="W213" s="301"/>
      <c r="X213" s="301"/>
      <c r="Y213" s="301"/>
      <c r="Z213" s="301"/>
    </row>
    <row r="214" spans="1:26" ht="12.75" customHeight="1" x14ac:dyDescent="0.2">
      <c r="A214" s="301"/>
      <c r="B214" s="301"/>
      <c r="C214" s="301"/>
      <c r="D214" s="301"/>
      <c r="E214" s="301"/>
      <c r="F214" s="301"/>
      <c r="G214" s="301"/>
      <c r="H214" s="301"/>
      <c r="I214" s="301"/>
      <c r="J214" s="301"/>
      <c r="K214" s="301"/>
      <c r="L214" s="301"/>
      <c r="M214" s="301"/>
      <c r="N214" s="301"/>
      <c r="O214" s="301"/>
      <c r="P214" s="301"/>
      <c r="Q214" s="301"/>
      <c r="R214" s="301"/>
      <c r="S214" s="301"/>
      <c r="T214" s="301"/>
      <c r="U214" s="301"/>
      <c r="V214" s="301"/>
      <c r="W214" s="301"/>
      <c r="X214" s="301"/>
      <c r="Y214" s="301"/>
      <c r="Z214" s="301"/>
    </row>
    <row r="215" spans="1:26" ht="12.75" customHeight="1" x14ac:dyDescent="0.2">
      <c r="A215" s="301"/>
      <c r="B215" s="301"/>
      <c r="C215" s="301"/>
      <c r="D215" s="301"/>
      <c r="E215" s="301"/>
      <c r="F215" s="301"/>
      <c r="G215" s="301"/>
      <c r="H215" s="301"/>
      <c r="I215" s="301"/>
      <c r="J215" s="301"/>
      <c r="K215" s="301"/>
      <c r="L215" s="301"/>
      <c r="M215" s="301"/>
      <c r="N215" s="301"/>
      <c r="O215" s="301"/>
      <c r="P215" s="301"/>
      <c r="Q215" s="301"/>
      <c r="R215" s="301"/>
      <c r="S215" s="301"/>
      <c r="T215" s="301"/>
      <c r="U215" s="301"/>
      <c r="V215" s="301"/>
      <c r="W215" s="301"/>
      <c r="X215" s="301"/>
      <c r="Y215" s="301"/>
      <c r="Z215" s="301"/>
    </row>
    <row r="216" spans="1:26" ht="12.75" customHeight="1" x14ac:dyDescent="0.2">
      <c r="A216" s="301"/>
      <c r="B216" s="301"/>
      <c r="C216" s="301"/>
      <c r="D216" s="301"/>
      <c r="E216" s="301"/>
      <c r="F216" s="301"/>
      <c r="G216" s="301"/>
      <c r="H216" s="301"/>
      <c r="I216" s="301"/>
      <c r="J216" s="301"/>
      <c r="K216" s="301"/>
      <c r="L216" s="301"/>
      <c r="M216" s="301"/>
      <c r="N216" s="301"/>
      <c r="O216" s="301"/>
      <c r="P216" s="301"/>
      <c r="Q216" s="301"/>
      <c r="R216" s="301"/>
      <c r="S216" s="301"/>
      <c r="T216" s="301"/>
      <c r="U216" s="301"/>
      <c r="V216" s="301"/>
      <c r="W216" s="301"/>
      <c r="X216" s="301"/>
      <c r="Y216" s="301"/>
      <c r="Z216" s="301"/>
    </row>
    <row r="217" spans="1:26" ht="12.75" customHeight="1" x14ac:dyDescent="0.2">
      <c r="A217" s="301"/>
      <c r="B217" s="301"/>
      <c r="C217" s="301"/>
      <c r="D217" s="301"/>
      <c r="E217" s="301"/>
      <c r="F217" s="301"/>
      <c r="G217" s="301"/>
      <c r="H217" s="301"/>
      <c r="I217" s="301"/>
      <c r="J217" s="301"/>
      <c r="K217" s="301"/>
      <c r="L217" s="301"/>
      <c r="M217" s="301"/>
      <c r="N217" s="301"/>
      <c r="O217" s="301"/>
      <c r="P217" s="301"/>
      <c r="Q217" s="301"/>
      <c r="R217" s="301"/>
      <c r="S217" s="301"/>
      <c r="T217" s="301"/>
      <c r="U217" s="301"/>
      <c r="V217" s="301"/>
      <c r="W217" s="301"/>
      <c r="X217" s="301"/>
      <c r="Y217" s="301"/>
      <c r="Z217" s="301"/>
    </row>
    <row r="218" spans="1:26" ht="12.75" customHeight="1" x14ac:dyDescent="0.2">
      <c r="A218" s="301"/>
      <c r="B218" s="301"/>
      <c r="C218" s="301"/>
      <c r="D218" s="301"/>
      <c r="E218" s="301"/>
      <c r="F218" s="301"/>
      <c r="G218" s="301"/>
      <c r="H218" s="301"/>
      <c r="I218" s="301"/>
      <c r="J218" s="301"/>
      <c r="K218" s="301"/>
      <c r="L218" s="301"/>
      <c r="M218" s="301"/>
      <c r="N218" s="301"/>
      <c r="O218" s="301"/>
      <c r="P218" s="301"/>
      <c r="Q218" s="301"/>
      <c r="R218" s="301"/>
      <c r="S218" s="301"/>
      <c r="T218" s="301"/>
      <c r="U218" s="301"/>
      <c r="V218" s="301"/>
      <c r="W218" s="301"/>
      <c r="X218" s="301"/>
      <c r="Y218" s="301"/>
      <c r="Z218" s="301"/>
    </row>
    <row r="219" spans="1:26" ht="12.75" customHeight="1" x14ac:dyDescent="0.2">
      <c r="A219" s="301"/>
      <c r="B219" s="301"/>
      <c r="C219" s="301"/>
      <c r="D219" s="301"/>
      <c r="E219" s="301"/>
      <c r="F219" s="301"/>
      <c r="G219" s="301"/>
      <c r="H219" s="301"/>
      <c r="I219" s="301"/>
      <c r="J219" s="301"/>
      <c r="K219" s="301"/>
      <c r="L219" s="301"/>
      <c r="M219" s="301"/>
      <c r="N219" s="301"/>
      <c r="O219" s="301"/>
      <c r="P219" s="301"/>
      <c r="Q219" s="301"/>
      <c r="R219" s="301"/>
      <c r="S219" s="301"/>
      <c r="T219" s="301"/>
      <c r="U219" s="301"/>
      <c r="V219" s="301"/>
      <c r="W219" s="301"/>
      <c r="X219" s="301"/>
      <c r="Y219" s="301"/>
      <c r="Z219" s="301"/>
    </row>
    <row r="220" spans="1:26" ht="12.75" customHeight="1" x14ac:dyDescent="0.2">
      <c r="A220" s="301"/>
      <c r="B220" s="301"/>
      <c r="C220" s="301"/>
      <c r="D220" s="301"/>
      <c r="E220" s="301"/>
      <c r="F220" s="301"/>
      <c r="G220" s="301"/>
      <c r="H220" s="301"/>
      <c r="I220" s="301"/>
      <c r="J220" s="301"/>
      <c r="K220" s="301"/>
      <c r="L220" s="301"/>
      <c r="M220" s="301"/>
      <c r="N220" s="301"/>
      <c r="O220" s="301"/>
      <c r="P220" s="301"/>
      <c r="Q220" s="301"/>
      <c r="R220" s="301"/>
      <c r="S220" s="301"/>
      <c r="T220" s="301"/>
      <c r="U220" s="301"/>
      <c r="V220" s="301"/>
      <c r="W220" s="301"/>
      <c r="X220" s="301"/>
      <c r="Y220" s="301"/>
      <c r="Z220" s="301"/>
    </row>
    <row r="221" spans="1:26" ht="12.75" customHeight="1" x14ac:dyDescent="0.2">
      <c r="A221" s="301"/>
      <c r="B221" s="301"/>
      <c r="C221" s="301"/>
      <c r="D221" s="301"/>
      <c r="E221" s="301"/>
      <c r="F221" s="301"/>
      <c r="G221" s="301"/>
      <c r="H221" s="301"/>
      <c r="I221" s="301"/>
      <c r="J221" s="301"/>
      <c r="K221" s="301"/>
      <c r="L221" s="301"/>
      <c r="M221" s="301"/>
      <c r="N221" s="301"/>
      <c r="O221" s="301"/>
      <c r="P221" s="301"/>
      <c r="Q221" s="301"/>
      <c r="R221" s="301"/>
      <c r="S221" s="301"/>
      <c r="T221" s="301"/>
      <c r="U221" s="301"/>
      <c r="V221" s="301"/>
      <c r="W221" s="301"/>
      <c r="X221" s="301"/>
      <c r="Y221" s="301"/>
      <c r="Z221" s="301"/>
    </row>
    <row r="222" spans="1:26" ht="12.75" customHeight="1" x14ac:dyDescent="0.2">
      <c r="A222" s="301"/>
      <c r="B222" s="301"/>
      <c r="C222" s="301"/>
      <c r="D222" s="301"/>
      <c r="E222" s="301"/>
      <c r="F222" s="301"/>
      <c r="G222" s="301"/>
      <c r="H222" s="301"/>
      <c r="I222" s="301"/>
      <c r="J222" s="301"/>
      <c r="K222" s="301"/>
      <c r="L222" s="301"/>
      <c r="M222" s="301"/>
      <c r="N222" s="301"/>
      <c r="O222" s="301"/>
      <c r="P222" s="301"/>
      <c r="Q222" s="301"/>
      <c r="R222" s="301"/>
      <c r="S222" s="301"/>
      <c r="T222" s="301"/>
      <c r="U222" s="301"/>
      <c r="V222" s="301"/>
      <c r="W222" s="301"/>
      <c r="X222" s="301"/>
      <c r="Y222" s="301"/>
      <c r="Z222" s="301"/>
    </row>
    <row r="223" spans="1:26" ht="12.75" customHeight="1" x14ac:dyDescent="0.2">
      <c r="A223" s="301"/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  <c r="N223" s="301"/>
      <c r="O223" s="301"/>
      <c r="P223" s="301"/>
      <c r="Q223" s="301"/>
      <c r="R223" s="301"/>
      <c r="S223" s="301"/>
      <c r="T223" s="301"/>
      <c r="U223" s="301"/>
      <c r="V223" s="301"/>
      <c r="W223" s="301"/>
      <c r="X223" s="301"/>
      <c r="Y223" s="301"/>
      <c r="Z223" s="301"/>
    </row>
    <row r="224" spans="1:26" ht="12.75" customHeight="1" x14ac:dyDescent="0.2">
      <c r="A224" s="301"/>
      <c r="B224" s="301"/>
      <c r="C224" s="301"/>
      <c r="D224" s="301"/>
      <c r="E224" s="301"/>
      <c r="F224" s="301"/>
      <c r="G224" s="301"/>
      <c r="H224" s="301"/>
      <c r="I224" s="301"/>
      <c r="J224" s="301"/>
      <c r="K224" s="301"/>
      <c r="L224" s="301"/>
      <c r="M224" s="301"/>
      <c r="N224" s="301"/>
      <c r="O224" s="301"/>
      <c r="P224" s="301"/>
      <c r="Q224" s="301"/>
      <c r="R224" s="301"/>
      <c r="S224" s="301"/>
      <c r="T224" s="301"/>
      <c r="U224" s="301"/>
      <c r="V224" s="301"/>
      <c r="W224" s="301"/>
      <c r="X224" s="301"/>
      <c r="Y224" s="301"/>
      <c r="Z224" s="301"/>
    </row>
    <row r="225" spans="1:26" ht="12.75" customHeight="1" x14ac:dyDescent="0.2">
      <c r="A225" s="301"/>
      <c r="B225" s="301"/>
      <c r="C225" s="301"/>
      <c r="D225" s="301"/>
      <c r="E225" s="301"/>
      <c r="F225" s="301"/>
      <c r="G225" s="301"/>
      <c r="H225" s="301"/>
      <c r="I225" s="301"/>
      <c r="J225" s="301"/>
      <c r="K225" s="301"/>
      <c r="L225" s="301"/>
      <c r="M225" s="301"/>
      <c r="N225" s="301"/>
      <c r="O225" s="301"/>
      <c r="P225" s="301"/>
      <c r="Q225" s="301"/>
      <c r="R225" s="301"/>
      <c r="S225" s="301"/>
      <c r="T225" s="301"/>
      <c r="U225" s="301"/>
      <c r="V225" s="301"/>
      <c r="W225" s="301"/>
      <c r="X225" s="301"/>
      <c r="Y225" s="301"/>
      <c r="Z225" s="301"/>
    </row>
    <row r="226" spans="1:26" ht="12.75" customHeight="1" x14ac:dyDescent="0.2">
      <c r="A226" s="301"/>
      <c r="B226" s="301"/>
      <c r="C226" s="301"/>
      <c r="D226" s="301"/>
      <c r="E226" s="301"/>
      <c r="F226" s="301"/>
      <c r="G226" s="301"/>
      <c r="H226" s="301"/>
      <c r="I226" s="301"/>
      <c r="J226" s="301"/>
      <c r="K226" s="301"/>
      <c r="L226" s="301"/>
      <c r="M226" s="301"/>
      <c r="N226" s="301"/>
      <c r="O226" s="301"/>
      <c r="P226" s="301"/>
      <c r="Q226" s="301"/>
      <c r="R226" s="301"/>
      <c r="S226" s="301"/>
      <c r="T226" s="301"/>
      <c r="U226" s="301"/>
      <c r="V226" s="301"/>
      <c r="W226" s="301"/>
      <c r="X226" s="301"/>
      <c r="Y226" s="301"/>
      <c r="Z226" s="301"/>
    </row>
    <row r="227" spans="1:26" ht="12.75" customHeight="1" x14ac:dyDescent="0.2">
      <c r="A227" s="301"/>
      <c r="B227" s="301"/>
      <c r="C227" s="301"/>
      <c r="D227" s="301"/>
      <c r="E227" s="301"/>
      <c r="F227" s="301"/>
      <c r="G227" s="301"/>
      <c r="H227" s="301"/>
      <c r="I227" s="301"/>
      <c r="J227" s="301"/>
      <c r="K227" s="301"/>
      <c r="L227" s="301"/>
      <c r="M227" s="301"/>
      <c r="N227" s="301"/>
      <c r="O227" s="301"/>
      <c r="P227" s="301"/>
      <c r="Q227" s="301"/>
      <c r="R227" s="301"/>
      <c r="S227" s="301"/>
      <c r="T227" s="301"/>
      <c r="U227" s="301"/>
      <c r="V227" s="301"/>
      <c r="W227" s="301"/>
      <c r="X227" s="301"/>
      <c r="Y227" s="301"/>
      <c r="Z227" s="301"/>
    </row>
    <row r="228" spans="1:26" ht="12.75" customHeight="1" x14ac:dyDescent="0.2">
      <c r="A228" s="301"/>
      <c r="B228" s="301"/>
      <c r="C228" s="301"/>
      <c r="D228" s="301"/>
      <c r="E228" s="301"/>
      <c r="F228" s="301"/>
      <c r="G228" s="301"/>
      <c r="H228" s="301"/>
      <c r="I228" s="301"/>
      <c r="J228" s="301"/>
      <c r="K228" s="301"/>
      <c r="L228" s="301"/>
      <c r="M228" s="301"/>
      <c r="N228" s="301"/>
      <c r="O228" s="301"/>
      <c r="P228" s="301"/>
      <c r="Q228" s="301"/>
      <c r="R228" s="301"/>
      <c r="S228" s="301"/>
      <c r="T228" s="301"/>
      <c r="U228" s="301"/>
      <c r="V228" s="301"/>
      <c r="W228" s="301"/>
      <c r="X228" s="301"/>
      <c r="Y228" s="301"/>
      <c r="Z228" s="301"/>
    </row>
    <row r="229" spans="1:26" ht="12.75" customHeight="1" x14ac:dyDescent="0.2">
      <c r="A229" s="301"/>
      <c r="B229" s="301"/>
      <c r="C229" s="301"/>
      <c r="D229" s="301"/>
      <c r="E229" s="301"/>
      <c r="F229" s="301"/>
      <c r="G229" s="301"/>
      <c r="H229" s="301"/>
      <c r="I229" s="301"/>
      <c r="J229" s="301"/>
      <c r="K229" s="301"/>
      <c r="L229" s="301"/>
      <c r="M229" s="301"/>
      <c r="N229" s="301"/>
      <c r="O229" s="301"/>
      <c r="P229" s="301"/>
      <c r="Q229" s="301"/>
      <c r="R229" s="301"/>
      <c r="S229" s="301"/>
      <c r="T229" s="301"/>
      <c r="U229" s="301"/>
      <c r="V229" s="301"/>
      <c r="W229" s="301"/>
      <c r="X229" s="301"/>
      <c r="Y229" s="301"/>
      <c r="Z229" s="301"/>
    </row>
    <row r="230" spans="1:26" ht="12.75" customHeight="1" x14ac:dyDescent="0.2">
      <c r="A230" s="301"/>
      <c r="B230" s="301"/>
      <c r="C230" s="301"/>
      <c r="D230" s="301"/>
      <c r="E230" s="301"/>
      <c r="F230" s="301"/>
      <c r="G230" s="301"/>
      <c r="H230" s="301"/>
      <c r="I230" s="301"/>
      <c r="J230" s="301"/>
      <c r="K230" s="301"/>
      <c r="L230" s="301"/>
      <c r="M230" s="301"/>
      <c r="N230" s="301"/>
      <c r="O230" s="301"/>
      <c r="P230" s="301"/>
      <c r="Q230" s="301"/>
      <c r="R230" s="301"/>
      <c r="S230" s="301"/>
      <c r="T230" s="301"/>
      <c r="U230" s="301"/>
      <c r="V230" s="301"/>
      <c r="W230" s="301"/>
      <c r="X230" s="301"/>
      <c r="Y230" s="301"/>
      <c r="Z230" s="301"/>
    </row>
    <row r="231" spans="1:26" ht="12.75" customHeight="1" x14ac:dyDescent="0.2">
      <c r="A231" s="301"/>
      <c r="B231" s="301"/>
      <c r="C231" s="301"/>
      <c r="D231" s="301"/>
      <c r="E231" s="301"/>
      <c r="F231" s="301"/>
      <c r="G231" s="301"/>
      <c r="H231" s="301"/>
      <c r="I231" s="301"/>
      <c r="J231" s="301"/>
      <c r="K231" s="301"/>
      <c r="L231" s="301"/>
      <c r="M231" s="301"/>
      <c r="N231" s="301"/>
      <c r="O231" s="301"/>
      <c r="P231" s="301"/>
      <c r="Q231" s="301"/>
      <c r="R231" s="301"/>
      <c r="S231" s="301"/>
      <c r="T231" s="301"/>
      <c r="U231" s="301"/>
      <c r="V231" s="301"/>
      <c r="W231" s="301"/>
      <c r="X231" s="301"/>
      <c r="Y231" s="301"/>
      <c r="Z231" s="301"/>
    </row>
    <row r="232" spans="1:26" ht="12.75" customHeight="1" x14ac:dyDescent="0.2">
      <c r="A232" s="301"/>
      <c r="B232" s="301"/>
      <c r="C232" s="301"/>
      <c r="D232" s="301"/>
      <c r="E232" s="301"/>
      <c r="F232" s="301"/>
      <c r="G232" s="301"/>
      <c r="H232" s="301"/>
      <c r="I232" s="301"/>
      <c r="J232" s="301"/>
      <c r="K232" s="301"/>
      <c r="L232" s="301"/>
      <c r="M232" s="301"/>
      <c r="N232" s="301"/>
      <c r="O232" s="301"/>
      <c r="P232" s="301"/>
      <c r="Q232" s="301"/>
      <c r="R232" s="301"/>
      <c r="S232" s="301"/>
      <c r="T232" s="301"/>
      <c r="U232" s="301"/>
      <c r="V232" s="301"/>
      <c r="W232" s="301"/>
      <c r="X232" s="301"/>
      <c r="Y232" s="301"/>
      <c r="Z232" s="301"/>
    </row>
    <row r="233" spans="1:26" ht="12.75" customHeight="1" x14ac:dyDescent="0.2">
      <c r="A233" s="301"/>
      <c r="B233" s="301"/>
      <c r="C233" s="301"/>
      <c r="D233" s="301"/>
      <c r="E233" s="301"/>
      <c r="F233" s="301"/>
      <c r="G233" s="301"/>
      <c r="H233" s="301"/>
      <c r="I233" s="301"/>
      <c r="J233" s="301"/>
      <c r="K233" s="301"/>
      <c r="L233" s="301"/>
      <c r="M233" s="301"/>
      <c r="N233" s="301"/>
      <c r="O233" s="301"/>
      <c r="P233" s="301"/>
      <c r="Q233" s="301"/>
      <c r="R233" s="301"/>
      <c r="S233" s="301"/>
      <c r="T233" s="301"/>
      <c r="U233" s="301"/>
      <c r="V233" s="301"/>
      <c r="W233" s="301"/>
      <c r="X233" s="301"/>
      <c r="Y233" s="301"/>
      <c r="Z233" s="301"/>
    </row>
    <row r="234" spans="1:26" ht="12.75" customHeight="1" x14ac:dyDescent="0.2">
      <c r="A234" s="301"/>
      <c r="B234" s="301"/>
      <c r="C234" s="301"/>
      <c r="D234" s="301"/>
      <c r="E234" s="301"/>
      <c r="F234" s="301"/>
      <c r="G234" s="301"/>
      <c r="H234" s="301"/>
      <c r="I234" s="301"/>
      <c r="J234" s="301"/>
      <c r="K234" s="301"/>
      <c r="L234" s="301"/>
      <c r="M234" s="301"/>
      <c r="N234" s="301"/>
      <c r="O234" s="301"/>
      <c r="P234" s="301"/>
      <c r="Q234" s="301"/>
      <c r="R234" s="301"/>
      <c r="S234" s="301"/>
      <c r="T234" s="301"/>
      <c r="U234" s="301"/>
      <c r="V234" s="301"/>
      <c r="W234" s="301"/>
      <c r="X234" s="301"/>
      <c r="Y234" s="301"/>
      <c r="Z234" s="301"/>
    </row>
    <row r="235" spans="1:26" ht="12.75" customHeight="1" x14ac:dyDescent="0.2">
      <c r="A235" s="301"/>
      <c r="B235" s="301"/>
      <c r="C235" s="301"/>
      <c r="D235" s="301"/>
      <c r="E235" s="301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  <c r="P235" s="301"/>
      <c r="Q235" s="301"/>
      <c r="R235" s="301"/>
      <c r="S235" s="301"/>
      <c r="T235" s="301"/>
      <c r="U235" s="301"/>
      <c r="V235" s="301"/>
      <c r="W235" s="301"/>
      <c r="X235" s="301"/>
      <c r="Y235" s="301"/>
      <c r="Z235" s="301"/>
    </row>
    <row r="236" spans="1:26" ht="12.75" customHeight="1" x14ac:dyDescent="0.2">
      <c r="A236" s="301"/>
      <c r="B236" s="301"/>
      <c r="C236" s="301"/>
      <c r="D236" s="301"/>
      <c r="E236" s="301"/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  <c r="P236" s="301"/>
      <c r="Q236" s="301"/>
      <c r="R236" s="301"/>
      <c r="S236" s="301"/>
      <c r="T236" s="301"/>
      <c r="U236" s="301"/>
      <c r="V236" s="301"/>
      <c r="W236" s="301"/>
      <c r="X236" s="301"/>
      <c r="Y236" s="301"/>
      <c r="Z236" s="301"/>
    </row>
    <row r="237" spans="1:26" ht="12.75" customHeight="1" x14ac:dyDescent="0.2">
      <c r="A237" s="301"/>
      <c r="B237" s="301"/>
      <c r="C237" s="301"/>
      <c r="D237" s="301"/>
      <c r="E237" s="301"/>
      <c r="F237" s="301"/>
      <c r="G237" s="301"/>
      <c r="H237" s="301"/>
      <c r="I237" s="301"/>
      <c r="J237" s="301"/>
      <c r="K237" s="301"/>
      <c r="L237" s="301"/>
      <c r="M237" s="301"/>
      <c r="N237" s="301"/>
      <c r="O237" s="301"/>
      <c r="P237" s="301"/>
      <c r="Q237" s="301"/>
      <c r="R237" s="301"/>
      <c r="S237" s="301"/>
      <c r="T237" s="301"/>
      <c r="U237" s="301"/>
      <c r="V237" s="301"/>
      <c r="W237" s="301"/>
      <c r="X237" s="301"/>
      <c r="Y237" s="301"/>
      <c r="Z237" s="301"/>
    </row>
    <row r="238" spans="1:26" ht="12.75" customHeight="1" x14ac:dyDescent="0.2">
      <c r="A238" s="301"/>
      <c r="B238" s="301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</row>
    <row r="239" spans="1:26" ht="12.75" customHeight="1" x14ac:dyDescent="0.2">
      <c r="A239" s="301"/>
      <c r="B239" s="301"/>
      <c r="C239" s="301"/>
      <c r="D239" s="301"/>
      <c r="E239" s="301"/>
      <c r="F239" s="301"/>
      <c r="G239" s="301"/>
      <c r="H239" s="301"/>
      <c r="I239" s="301"/>
      <c r="J239" s="301"/>
      <c r="K239" s="301"/>
      <c r="L239" s="301"/>
      <c r="M239" s="301"/>
      <c r="N239" s="301"/>
      <c r="O239" s="301"/>
      <c r="P239" s="301"/>
      <c r="Q239" s="301"/>
      <c r="R239" s="301"/>
      <c r="S239" s="301"/>
      <c r="T239" s="301"/>
      <c r="U239" s="301"/>
      <c r="V239" s="301"/>
      <c r="W239" s="301"/>
      <c r="X239" s="301"/>
      <c r="Y239" s="301"/>
      <c r="Z239" s="301"/>
    </row>
    <row r="240" spans="1:26" ht="12.75" customHeight="1" x14ac:dyDescent="0.2">
      <c r="A240" s="301"/>
      <c r="B240" s="301"/>
      <c r="C240" s="301"/>
      <c r="D240" s="301"/>
      <c r="E240" s="301"/>
      <c r="F240" s="301"/>
      <c r="G240" s="301"/>
      <c r="H240" s="301"/>
      <c r="I240" s="301"/>
      <c r="J240" s="301"/>
      <c r="K240" s="301"/>
      <c r="L240" s="301"/>
      <c r="M240" s="301"/>
      <c r="N240" s="301"/>
      <c r="O240" s="301"/>
      <c r="P240" s="301"/>
      <c r="Q240" s="301"/>
      <c r="R240" s="301"/>
      <c r="S240" s="301"/>
      <c r="T240" s="301"/>
      <c r="U240" s="301"/>
      <c r="V240" s="301"/>
      <c r="W240" s="301"/>
      <c r="X240" s="301"/>
      <c r="Y240" s="301"/>
      <c r="Z240" s="301"/>
    </row>
    <row r="241" spans="1:26" ht="12.75" customHeight="1" x14ac:dyDescent="0.2">
      <c r="A241" s="301"/>
      <c r="B241" s="301"/>
      <c r="C241" s="301"/>
      <c r="D241" s="301"/>
      <c r="E241" s="301"/>
      <c r="F241" s="301"/>
      <c r="G241" s="301"/>
      <c r="H241" s="301"/>
      <c r="I241" s="301"/>
      <c r="J241" s="301"/>
      <c r="K241" s="301"/>
      <c r="L241" s="301"/>
      <c r="M241" s="301"/>
      <c r="N241" s="301"/>
      <c r="O241" s="301"/>
      <c r="P241" s="301"/>
      <c r="Q241" s="301"/>
      <c r="R241" s="301"/>
      <c r="S241" s="301"/>
      <c r="T241" s="301"/>
      <c r="U241" s="301"/>
      <c r="V241" s="301"/>
      <c r="W241" s="301"/>
      <c r="X241" s="301"/>
      <c r="Y241" s="301"/>
      <c r="Z241" s="301"/>
    </row>
    <row r="242" spans="1:26" ht="12.75" customHeight="1" x14ac:dyDescent="0.2">
      <c r="A242" s="301"/>
      <c r="B242" s="301"/>
      <c r="C242" s="301"/>
      <c r="D242" s="301"/>
      <c r="E242" s="301"/>
      <c r="F242" s="301"/>
      <c r="G242" s="301"/>
      <c r="H242" s="301"/>
      <c r="I242" s="301"/>
      <c r="J242" s="301"/>
      <c r="K242" s="301"/>
      <c r="L242" s="301"/>
      <c r="M242" s="301"/>
      <c r="N242" s="301"/>
      <c r="O242" s="301"/>
      <c r="P242" s="301"/>
      <c r="Q242" s="301"/>
      <c r="R242" s="301"/>
      <c r="S242" s="301"/>
      <c r="T242" s="301"/>
      <c r="U242" s="301"/>
      <c r="V242" s="301"/>
      <c r="W242" s="301"/>
      <c r="X242" s="301"/>
      <c r="Y242" s="301"/>
      <c r="Z242" s="301"/>
    </row>
    <row r="243" spans="1:26" ht="12.75" customHeight="1" x14ac:dyDescent="0.2">
      <c r="A243" s="301"/>
      <c r="B243" s="301"/>
      <c r="C243" s="301"/>
      <c r="D243" s="301"/>
      <c r="E243" s="301"/>
      <c r="F243" s="301"/>
      <c r="G243" s="301"/>
      <c r="H243" s="301"/>
      <c r="I243" s="301"/>
      <c r="J243" s="301"/>
      <c r="K243" s="301"/>
      <c r="L243" s="301"/>
      <c r="M243" s="301"/>
      <c r="N243" s="301"/>
      <c r="O243" s="301"/>
      <c r="P243" s="301"/>
      <c r="Q243" s="301"/>
      <c r="R243" s="301"/>
      <c r="S243" s="301"/>
      <c r="T243" s="301"/>
      <c r="U243" s="301"/>
      <c r="V243" s="301"/>
      <c r="W243" s="301"/>
      <c r="X243" s="301"/>
      <c r="Y243" s="301"/>
      <c r="Z243" s="301"/>
    </row>
    <row r="244" spans="1:26" ht="12.75" customHeight="1" x14ac:dyDescent="0.2">
      <c r="A244" s="301"/>
      <c r="B244" s="301"/>
      <c r="C244" s="301"/>
      <c r="D244" s="301"/>
      <c r="E244" s="301"/>
      <c r="F244" s="301"/>
      <c r="G244" s="301"/>
      <c r="H244" s="301"/>
      <c r="I244" s="301"/>
      <c r="J244" s="301"/>
      <c r="K244" s="301"/>
      <c r="L244" s="301"/>
      <c r="M244" s="301"/>
      <c r="N244" s="301"/>
      <c r="O244" s="301"/>
      <c r="P244" s="301"/>
      <c r="Q244" s="301"/>
      <c r="R244" s="301"/>
      <c r="S244" s="301"/>
      <c r="T244" s="301"/>
      <c r="U244" s="301"/>
      <c r="V244" s="301"/>
      <c r="W244" s="301"/>
      <c r="X244" s="301"/>
      <c r="Y244" s="301"/>
      <c r="Z244" s="301"/>
    </row>
    <row r="245" spans="1:26" ht="12.75" customHeight="1" x14ac:dyDescent="0.2">
      <c r="A245" s="301"/>
      <c r="B245" s="301"/>
      <c r="C245" s="301"/>
      <c r="D245" s="301"/>
      <c r="E245" s="301"/>
      <c r="F245" s="301"/>
      <c r="G245" s="301"/>
      <c r="H245" s="301"/>
      <c r="I245" s="301"/>
      <c r="J245" s="301"/>
      <c r="K245" s="301"/>
      <c r="L245" s="301"/>
      <c r="M245" s="301"/>
      <c r="N245" s="301"/>
      <c r="O245" s="301"/>
      <c r="P245" s="301"/>
      <c r="Q245" s="301"/>
      <c r="R245" s="301"/>
      <c r="S245" s="301"/>
      <c r="T245" s="301"/>
      <c r="U245" s="301"/>
      <c r="V245" s="301"/>
      <c r="W245" s="301"/>
      <c r="X245" s="301"/>
      <c r="Y245" s="301"/>
      <c r="Z245" s="301"/>
    </row>
    <row r="246" spans="1:26" ht="12.75" customHeight="1" x14ac:dyDescent="0.2">
      <c r="A246" s="301"/>
      <c r="B246" s="301"/>
      <c r="C246" s="301"/>
      <c r="D246" s="301"/>
      <c r="E246" s="301"/>
      <c r="F246" s="301"/>
      <c r="G246" s="301"/>
      <c r="H246" s="301"/>
      <c r="I246" s="301"/>
      <c r="J246" s="301"/>
      <c r="K246" s="301"/>
      <c r="L246" s="301"/>
      <c r="M246" s="301"/>
      <c r="N246" s="301"/>
      <c r="O246" s="301"/>
      <c r="P246" s="301"/>
      <c r="Q246" s="301"/>
      <c r="R246" s="301"/>
      <c r="S246" s="301"/>
      <c r="T246" s="301"/>
      <c r="U246" s="301"/>
      <c r="V246" s="301"/>
      <c r="W246" s="301"/>
      <c r="X246" s="301"/>
      <c r="Y246" s="301"/>
      <c r="Z246" s="301"/>
    </row>
    <row r="247" spans="1:26" ht="12.75" customHeight="1" x14ac:dyDescent="0.2">
      <c r="A247" s="301"/>
      <c r="B247" s="301"/>
      <c r="C247" s="301"/>
      <c r="D247" s="301"/>
      <c r="E247" s="301"/>
      <c r="F247" s="301"/>
      <c r="G247" s="301"/>
      <c r="H247" s="301"/>
      <c r="I247" s="301"/>
      <c r="J247" s="301"/>
      <c r="K247" s="301"/>
      <c r="L247" s="301"/>
      <c r="M247" s="301"/>
      <c r="N247" s="301"/>
      <c r="O247" s="301"/>
      <c r="P247" s="301"/>
      <c r="Q247" s="301"/>
      <c r="R247" s="301"/>
      <c r="S247" s="301"/>
      <c r="T247" s="301"/>
      <c r="U247" s="301"/>
      <c r="V247" s="301"/>
      <c r="W247" s="301"/>
      <c r="X247" s="301"/>
      <c r="Y247" s="301"/>
      <c r="Z247" s="301"/>
    </row>
    <row r="248" spans="1:26" ht="12.75" customHeight="1" x14ac:dyDescent="0.2">
      <c r="A248" s="301"/>
      <c r="B248" s="301"/>
      <c r="C248" s="301"/>
      <c r="D248" s="301"/>
      <c r="E248" s="301"/>
      <c r="F248" s="301"/>
      <c r="G248" s="301"/>
      <c r="H248" s="301"/>
      <c r="I248" s="301"/>
      <c r="J248" s="301"/>
      <c r="K248" s="301"/>
      <c r="L248" s="301"/>
      <c r="M248" s="301"/>
      <c r="N248" s="301"/>
      <c r="O248" s="301"/>
      <c r="P248" s="301"/>
      <c r="Q248" s="301"/>
      <c r="R248" s="301"/>
      <c r="S248" s="301"/>
      <c r="T248" s="301"/>
      <c r="U248" s="301"/>
      <c r="V248" s="301"/>
      <c r="W248" s="301"/>
      <c r="X248" s="301"/>
      <c r="Y248" s="301"/>
      <c r="Z248" s="301"/>
    </row>
    <row r="249" spans="1:26" ht="12.75" customHeight="1" x14ac:dyDescent="0.2">
      <c r="A249" s="301"/>
      <c r="B249" s="301"/>
      <c r="C249" s="301"/>
      <c r="D249" s="301"/>
      <c r="E249" s="301"/>
      <c r="F249" s="301"/>
      <c r="G249" s="301"/>
      <c r="H249" s="301"/>
      <c r="I249" s="301"/>
      <c r="J249" s="301"/>
      <c r="K249" s="301"/>
      <c r="L249" s="301"/>
      <c r="M249" s="301"/>
      <c r="N249" s="301"/>
      <c r="O249" s="301"/>
      <c r="P249" s="301"/>
      <c r="Q249" s="301"/>
      <c r="R249" s="301"/>
      <c r="S249" s="301"/>
      <c r="T249" s="301"/>
      <c r="U249" s="301"/>
      <c r="V249" s="301"/>
      <c r="W249" s="301"/>
      <c r="X249" s="301"/>
      <c r="Y249" s="301"/>
      <c r="Z249" s="301"/>
    </row>
    <row r="250" spans="1:26" ht="12.75" customHeight="1" x14ac:dyDescent="0.2">
      <c r="A250" s="301"/>
      <c r="B250" s="301"/>
      <c r="C250" s="301"/>
      <c r="D250" s="301"/>
      <c r="E250" s="301"/>
      <c r="F250" s="301"/>
      <c r="G250" s="301"/>
      <c r="H250" s="301"/>
      <c r="I250" s="301"/>
      <c r="J250" s="301"/>
      <c r="K250" s="301"/>
      <c r="L250" s="301"/>
      <c r="M250" s="301"/>
      <c r="N250" s="301"/>
      <c r="O250" s="301"/>
      <c r="P250" s="301"/>
      <c r="Q250" s="301"/>
      <c r="R250" s="301"/>
      <c r="S250" s="301"/>
      <c r="T250" s="301"/>
      <c r="U250" s="301"/>
      <c r="V250" s="301"/>
      <c r="W250" s="301"/>
      <c r="X250" s="301"/>
      <c r="Y250" s="301"/>
      <c r="Z250" s="301"/>
    </row>
    <row r="251" spans="1:26" ht="12.75" customHeight="1" x14ac:dyDescent="0.2">
      <c r="A251" s="301"/>
      <c r="B251" s="301"/>
      <c r="C251" s="301"/>
      <c r="D251" s="301"/>
      <c r="E251" s="301"/>
      <c r="F251" s="301"/>
      <c r="G251" s="301"/>
      <c r="H251" s="301"/>
      <c r="I251" s="301"/>
      <c r="J251" s="301"/>
      <c r="K251" s="301"/>
      <c r="L251" s="301"/>
      <c r="M251" s="301"/>
      <c r="N251" s="301"/>
      <c r="O251" s="301"/>
      <c r="P251" s="301"/>
      <c r="Q251" s="301"/>
      <c r="R251" s="301"/>
      <c r="S251" s="301"/>
      <c r="T251" s="301"/>
      <c r="U251" s="301"/>
      <c r="V251" s="301"/>
      <c r="W251" s="301"/>
      <c r="X251" s="301"/>
      <c r="Y251" s="301"/>
      <c r="Z251" s="301"/>
    </row>
    <row r="252" spans="1:26" ht="12.75" customHeight="1" x14ac:dyDescent="0.2">
      <c r="A252" s="301"/>
      <c r="B252" s="301"/>
      <c r="C252" s="301"/>
      <c r="D252" s="301"/>
      <c r="E252" s="301"/>
      <c r="F252" s="301"/>
      <c r="G252" s="301"/>
      <c r="H252" s="301"/>
      <c r="I252" s="301"/>
      <c r="J252" s="301"/>
      <c r="K252" s="301"/>
      <c r="L252" s="301"/>
      <c r="M252" s="301"/>
      <c r="N252" s="301"/>
      <c r="O252" s="301"/>
      <c r="P252" s="301"/>
      <c r="Q252" s="301"/>
      <c r="R252" s="301"/>
      <c r="S252" s="301"/>
      <c r="T252" s="301"/>
      <c r="U252" s="301"/>
      <c r="V252" s="301"/>
      <c r="W252" s="301"/>
      <c r="X252" s="301"/>
      <c r="Y252" s="301"/>
      <c r="Z252" s="301"/>
    </row>
    <row r="253" spans="1:26" ht="12.75" customHeight="1" x14ac:dyDescent="0.2">
      <c r="A253" s="301"/>
      <c r="B253" s="301"/>
      <c r="C253" s="301"/>
      <c r="D253" s="301"/>
      <c r="E253" s="301"/>
      <c r="F253" s="301"/>
      <c r="G253" s="301"/>
      <c r="H253" s="301"/>
      <c r="I253" s="301"/>
      <c r="J253" s="301"/>
      <c r="K253" s="301"/>
      <c r="L253" s="301"/>
      <c r="M253" s="301"/>
      <c r="N253" s="301"/>
      <c r="O253" s="301"/>
      <c r="P253" s="301"/>
      <c r="Q253" s="301"/>
      <c r="R253" s="301"/>
      <c r="S253" s="301"/>
      <c r="T253" s="301"/>
      <c r="U253" s="301"/>
      <c r="V253" s="301"/>
      <c r="W253" s="301"/>
      <c r="X253" s="301"/>
      <c r="Y253" s="301"/>
      <c r="Z253" s="301"/>
    </row>
    <row r="254" spans="1:26" ht="12.75" customHeight="1" x14ac:dyDescent="0.2">
      <c r="A254" s="301"/>
      <c r="B254" s="301"/>
      <c r="C254" s="301"/>
      <c r="D254" s="301"/>
      <c r="E254" s="301"/>
      <c r="F254" s="301"/>
      <c r="G254" s="301"/>
      <c r="H254" s="301"/>
      <c r="I254" s="301"/>
      <c r="J254" s="301"/>
      <c r="K254" s="301"/>
      <c r="L254" s="301"/>
      <c r="M254" s="301"/>
      <c r="N254" s="301"/>
      <c r="O254" s="301"/>
      <c r="P254" s="301"/>
      <c r="Q254" s="301"/>
      <c r="R254" s="301"/>
      <c r="S254" s="301"/>
      <c r="T254" s="301"/>
      <c r="U254" s="301"/>
      <c r="V254" s="301"/>
      <c r="W254" s="301"/>
      <c r="X254" s="301"/>
      <c r="Y254" s="301"/>
      <c r="Z254" s="301"/>
    </row>
    <row r="255" spans="1:26" ht="12.75" customHeight="1" x14ac:dyDescent="0.2">
      <c r="A255" s="301"/>
      <c r="B255" s="301"/>
      <c r="C255" s="301"/>
      <c r="D255" s="301"/>
      <c r="E255" s="301"/>
      <c r="F255" s="301"/>
      <c r="G255" s="301"/>
      <c r="H255" s="301"/>
      <c r="I255" s="301"/>
      <c r="J255" s="301"/>
      <c r="K255" s="301"/>
      <c r="L255" s="301"/>
      <c r="M255" s="301"/>
      <c r="N255" s="301"/>
      <c r="O255" s="301"/>
      <c r="P255" s="301"/>
      <c r="Q255" s="301"/>
      <c r="R255" s="301"/>
      <c r="S255" s="301"/>
      <c r="T255" s="301"/>
      <c r="U255" s="301"/>
      <c r="V255" s="301"/>
      <c r="W255" s="301"/>
      <c r="X255" s="301"/>
      <c r="Y255" s="301"/>
      <c r="Z255" s="301"/>
    </row>
    <row r="256" spans="1:26" ht="12.75" customHeight="1" x14ac:dyDescent="0.2">
      <c r="A256" s="301"/>
      <c r="B256" s="301"/>
      <c r="C256" s="301"/>
      <c r="D256" s="301"/>
      <c r="E256" s="301"/>
      <c r="F256" s="301"/>
      <c r="G256" s="301"/>
      <c r="H256" s="301"/>
      <c r="I256" s="301"/>
      <c r="J256" s="301"/>
      <c r="K256" s="301"/>
      <c r="L256" s="301"/>
      <c r="M256" s="301"/>
      <c r="N256" s="301"/>
      <c r="O256" s="301"/>
      <c r="P256" s="301"/>
      <c r="Q256" s="301"/>
      <c r="R256" s="301"/>
      <c r="S256" s="301"/>
      <c r="T256" s="301"/>
      <c r="U256" s="301"/>
      <c r="V256" s="301"/>
      <c r="W256" s="301"/>
      <c r="X256" s="301"/>
      <c r="Y256" s="301"/>
      <c r="Z256" s="301"/>
    </row>
    <row r="257" spans="1:26" ht="12.75" customHeight="1" x14ac:dyDescent="0.2">
      <c r="A257" s="301"/>
      <c r="B257" s="301"/>
      <c r="C257" s="301"/>
      <c r="D257" s="301"/>
      <c r="E257" s="301"/>
      <c r="F257" s="301"/>
      <c r="G257" s="301"/>
      <c r="H257" s="301"/>
      <c r="I257" s="301"/>
      <c r="J257" s="301"/>
      <c r="K257" s="301"/>
      <c r="L257" s="301"/>
      <c r="M257" s="301"/>
      <c r="N257" s="301"/>
      <c r="O257" s="301"/>
      <c r="P257" s="301"/>
      <c r="Q257" s="301"/>
      <c r="R257" s="301"/>
      <c r="S257" s="301"/>
      <c r="T257" s="301"/>
      <c r="U257" s="301"/>
      <c r="V257" s="301"/>
      <c r="W257" s="301"/>
      <c r="X257" s="301"/>
      <c r="Y257" s="301"/>
      <c r="Z257" s="301"/>
    </row>
    <row r="258" spans="1:26" ht="12.75" customHeight="1" x14ac:dyDescent="0.2">
      <c r="A258" s="301"/>
      <c r="B258" s="301"/>
      <c r="C258" s="301"/>
      <c r="D258" s="301"/>
      <c r="E258" s="301"/>
      <c r="F258" s="301"/>
      <c r="G258" s="301"/>
      <c r="H258" s="301"/>
      <c r="I258" s="301"/>
      <c r="J258" s="301"/>
      <c r="K258" s="301"/>
      <c r="L258" s="301"/>
      <c r="M258" s="301"/>
      <c r="N258" s="301"/>
      <c r="O258" s="301"/>
      <c r="P258" s="301"/>
      <c r="Q258" s="301"/>
      <c r="R258" s="301"/>
      <c r="S258" s="301"/>
      <c r="T258" s="301"/>
      <c r="U258" s="301"/>
      <c r="V258" s="301"/>
      <c r="W258" s="301"/>
      <c r="X258" s="301"/>
      <c r="Y258" s="301"/>
      <c r="Z258" s="301"/>
    </row>
    <row r="259" spans="1:26" ht="12.75" customHeight="1" x14ac:dyDescent="0.2">
      <c r="A259" s="301"/>
      <c r="B259" s="301"/>
      <c r="C259" s="301"/>
      <c r="D259" s="301"/>
      <c r="E259" s="301"/>
      <c r="F259" s="301"/>
      <c r="G259" s="301"/>
      <c r="H259" s="301"/>
      <c r="I259" s="301"/>
      <c r="J259" s="301"/>
      <c r="K259" s="301"/>
      <c r="L259" s="301"/>
      <c r="M259" s="301"/>
      <c r="N259" s="301"/>
      <c r="O259" s="301"/>
      <c r="P259" s="301"/>
      <c r="Q259" s="301"/>
      <c r="R259" s="301"/>
      <c r="S259" s="301"/>
      <c r="T259" s="301"/>
      <c r="U259" s="301"/>
      <c r="V259" s="301"/>
      <c r="W259" s="301"/>
      <c r="X259" s="301"/>
      <c r="Y259" s="301"/>
      <c r="Z259" s="301"/>
    </row>
    <row r="260" spans="1:26" ht="12.75" customHeight="1" x14ac:dyDescent="0.2">
      <c r="A260" s="301"/>
      <c r="B260" s="301"/>
      <c r="C260" s="301"/>
      <c r="D260" s="301"/>
      <c r="E260" s="301"/>
      <c r="F260" s="301"/>
      <c r="G260" s="301"/>
      <c r="H260" s="301"/>
      <c r="I260" s="301"/>
      <c r="J260" s="301"/>
      <c r="K260" s="301"/>
      <c r="L260" s="301"/>
      <c r="M260" s="301"/>
      <c r="N260" s="301"/>
      <c r="O260" s="301"/>
      <c r="P260" s="301"/>
      <c r="Q260" s="301"/>
      <c r="R260" s="301"/>
      <c r="S260" s="301"/>
      <c r="T260" s="301"/>
      <c r="U260" s="301"/>
      <c r="V260" s="301"/>
      <c r="W260" s="301"/>
      <c r="X260" s="301"/>
      <c r="Y260" s="301"/>
      <c r="Z260" s="301"/>
    </row>
    <row r="261" spans="1:26" ht="12.75" customHeight="1" x14ac:dyDescent="0.2">
      <c r="A261" s="301"/>
      <c r="B261" s="301"/>
      <c r="C261" s="301"/>
      <c r="D261" s="301"/>
      <c r="E261" s="301"/>
      <c r="F261" s="301"/>
      <c r="G261" s="301"/>
      <c r="H261" s="301"/>
      <c r="I261" s="301"/>
      <c r="J261" s="301"/>
      <c r="K261" s="301"/>
      <c r="L261" s="301"/>
      <c r="M261" s="301"/>
      <c r="N261" s="301"/>
      <c r="O261" s="301"/>
      <c r="P261" s="301"/>
      <c r="Q261" s="301"/>
      <c r="R261" s="301"/>
      <c r="S261" s="301"/>
      <c r="T261" s="301"/>
      <c r="U261" s="301"/>
      <c r="V261" s="301"/>
      <c r="W261" s="301"/>
      <c r="X261" s="301"/>
      <c r="Y261" s="301"/>
      <c r="Z261" s="301"/>
    </row>
    <row r="262" spans="1:26" ht="12.75" customHeight="1" x14ac:dyDescent="0.2">
      <c r="A262" s="301"/>
      <c r="B262" s="301"/>
      <c r="C262" s="301"/>
      <c r="D262" s="301"/>
      <c r="E262" s="301"/>
      <c r="F262" s="301"/>
      <c r="G262" s="301"/>
      <c r="H262" s="301"/>
      <c r="I262" s="301"/>
      <c r="J262" s="301"/>
      <c r="K262" s="301"/>
      <c r="L262" s="301"/>
      <c r="M262" s="301"/>
      <c r="N262" s="301"/>
      <c r="O262" s="301"/>
      <c r="P262" s="301"/>
      <c r="Q262" s="301"/>
      <c r="R262" s="301"/>
      <c r="S262" s="301"/>
      <c r="T262" s="301"/>
      <c r="U262" s="301"/>
      <c r="V262" s="301"/>
      <c r="W262" s="301"/>
      <c r="X262" s="301"/>
      <c r="Y262" s="301"/>
      <c r="Z262" s="301"/>
    </row>
    <row r="263" spans="1:26" ht="12.75" customHeight="1" x14ac:dyDescent="0.2">
      <c r="A263" s="301"/>
      <c r="B263" s="301"/>
      <c r="C263" s="301"/>
      <c r="D263" s="301"/>
      <c r="E263" s="301"/>
      <c r="F263" s="301"/>
      <c r="G263" s="301"/>
      <c r="H263" s="301"/>
      <c r="I263" s="301"/>
      <c r="J263" s="301"/>
      <c r="K263" s="301"/>
      <c r="L263" s="301"/>
      <c r="M263" s="301"/>
      <c r="N263" s="301"/>
      <c r="O263" s="301"/>
      <c r="P263" s="301"/>
      <c r="Q263" s="301"/>
      <c r="R263" s="301"/>
      <c r="S263" s="301"/>
      <c r="T263" s="301"/>
      <c r="U263" s="301"/>
      <c r="V263" s="301"/>
      <c r="W263" s="301"/>
      <c r="X263" s="301"/>
      <c r="Y263" s="301"/>
      <c r="Z263" s="301"/>
    </row>
    <row r="264" spans="1:26" ht="12.75" customHeight="1" x14ac:dyDescent="0.2">
      <c r="A264" s="301"/>
      <c r="B264" s="301"/>
      <c r="C264" s="301"/>
      <c r="D264" s="301"/>
      <c r="E264" s="301"/>
      <c r="F264" s="301"/>
      <c r="G264" s="301"/>
      <c r="H264" s="301"/>
      <c r="I264" s="301"/>
      <c r="J264" s="301"/>
      <c r="K264" s="301"/>
      <c r="L264" s="301"/>
      <c r="M264" s="301"/>
      <c r="N264" s="301"/>
      <c r="O264" s="301"/>
      <c r="P264" s="301"/>
      <c r="Q264" s="301"/>
      <c r="R264" s="301"/>
      <c r="S264" s="301"/>
      <c r="T264" s="301"/>
      <c r="U264" s="301"/>
      <c r="V264" s="301"/>
      <c r="W264" s="301"/>
      <c r="X264" s="301"/>
      <c r="Y264" s="301"/>
      <c r="Z264" s="301"/>
    </row>
    <row r="265" spans="1:26" ht="12.75" customHeight="1" x14ac:dyDescent="0.2">
      <c r="A265" s="301"/>
      <c r="B265" s="301"/>
      <c r="C265" s="301"/>
      <c r="D265" s="301"/>
      <c r="E265" s="301"/>
      <c r="F265" s="301"/>
      <c r="G265" s="301"/>
      <c r="H265" s="301"/>
      <c r="I265" s="301"/>
      <c r="J265" s="301"/>
      <c r="K265" s="301"/>
      <c r="L265" s="301"/>
      <c r="M265" s="301"/>
      <c r="N265" s="301"/>
      <c r="O265" s="301"/>
      <c r="P265" s="301"/>
      <c r="Q265" s="301"/>
      <c r="R265" s="301"/>
      <c r="S265" s="301"/>
      <c r="T265" s="301"/>
      <c r="U265" s="301"/>
      <c r="V265" s="301"/>
      <c r="W265" s="301"/>
      <c r="X265" s="301"/>
      <c r="Y265" s="301"/>
      <c r="Z265" s="301"/>
    </row>
    <row r="266" spans="1:26" ht="12.75" customHeight="1" x14ac:dyDescent="0.2">
      <c r="A266" s="301"/>
      <c r="B266" s="301"/>
      <c r="C266" s="301"/>
      <c r="D266" s="301"/>
      <c r="E266" s="301"/>
      <c r="F266" s="301"/>
      <c r="G266" s="301"/>
      <c r="H266" s="301"/>
      <c r="I266" s="301"/>
      <c r="J266" s="301"/>
      <c r="K266" s="301"/>
      <c r="L266" s="301"/>
      <c r="M266" s="301"/>
      <c r="N266" s="301"/>
      <c r="O266" s="301"/>
      <c r="P266" s="301"/>
      <c r="Q266" s="301"/>
      <c r="R266" s="301"/>
      <c r="S266" s="301"/>
      <c r="T266" s="301"/>
      <c r="U266" s="301"/>
      <c r="V266" s="301"/>
      <c r="W266" s="301"/>
      <c r="X266" s="301"/>
      <c r="Y266" s="301"/>
      <c r="Z266" s="301"/>
    </row>
    <row r="267" spans="1:26" ht="12.75" customHeight="1" x14ac:dyDescent="0.2">
      <c r="A267" s="301"/>
      <c r="B267" s="301"/>
      <c r="C267" s="301"/>
      <c r="D267" s="301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1"/>
      <c r="V267" s="301"/>
      <c r="W267" s="301"/>
      <c r="X267" s="301"/>
      <c r="Y267" s="301"/>
      <c r="Z267" s="301"/>
    </row>
    <row r="268" spans="1:26" ht="12.75" customHeight="1" x14ac:dyDescent="0.2">
      <c r="A268" s="301"/>
      <c r="B268" s="301"/>
      <c r="C268" s="301"/>
      <c r="D268" s="301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  <c r="S268" s="301"/>
      <c r="T268" s="301"/>
      <c r="U268" s="301"/>
      <c r="V268" s="301"/>
      <c r="W268" s="301"/>
      <c r="X268" s="301"/>
      <c r="Y268" s="301"/>
      <c r="Z268" s="301"/>
    </row>
    <row r="269" spans="1:26" ht="12.75" customHeight="1" x14ac:dyDescent="0.2">
      <c r="A269" s="301"/>
      <c r="B269" s="301"/>
      <c r="C269" s="301"/>
      <c r="D269" s="301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  <c r="Z269" s="301"/>
    </row>
    <row r="270" spans="1:26" ht="12.75" customHeight="1" x14ac:dyDescent="0.2">
      <c r="A270" s="301"/>
      <c r="B270" s="301"/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1"/>
      <c r="V270" s="301"/>
      <c r="W270" s="301"/>
      <c r="X270" s="301"/>
      <c r="Y270" s="301"/>
      <c r="Z270" s="301"/>
    </row>
    <row r="271" spans="1:26" ht="12.75" customHeight="1" x14ac:dyDescent="0.2">
      <c r="A271" s="301"/>
      <c r="B271" s="301"/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1"/>
      <c r="V271" s="301"/>
      <c r="W271" s="301"/>
      <c r="X271" s="301"/>
      <c r="Y271" s="301"/>
      <c r="Z271" s="301"/>
    </row>
    <row r="272" spans="1:26" ht="12.75" customHeight="1" x14ac:dyDescent="0.2">
      <c r="A272" s="301"/>
      <c r="B272" s="301"/>
      <c r="C272" s="301"/>
      <c r="D272" s="301"/>
      <c r="E272" s="301"/>
      <c r="F272" s="301"/>
      <c r="G272" s="301"/>
      <c r="H272" s="301"/>
      <c r="I272" s="301"/>
      <c r="J272" s="301"/>
      <c r="K272" s="301"/>
      <c r="L272" s="301"/>
      <c r="M272" s="301"/>
      <c r="N272" s="301"/>
      <c r="O272" s="301"/>
      <c r="P272" s="301"/>
      <c r="Q272" s="301"/>
      <c r="R272" s="301"/>
      <c r="S272" s="301"/>
      <c r="T272" s="301"/>
      <c r="U272" s="301"/>
      <c r="V272" s="301"/>
      <c r="W272" s="301"/>
      <c r="X272" s="301"/>
      <c r="Y272" s="301"/>
      <c r="Z272" s="301"/>
    </row>
    <row r="273" spans="1:26" ht="12.75" customHeight="1" x14ac:dyDescent="0.2">
      <c r="A273" s="301"/>
      <c r="B273" s="301"/>
      <c r="C273" s="301"/>
      <c r="D273" s="301"/>
      <c r="E273" s="301"/>
      <c r="F273" s="301"/>
      <c r="G273" s="301"/>
      <c r="H273" s="301"/>
      <c r="I273" s="301"/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  <c r="T273" s="301"/>
      <c r="U273" s="301"/>
      <c r="V273" s="301"/>
      <c r="W273" s="301"/>
      <c r="X273" s="301"/>
      <c r="Y273" s="301"/>
      <c r="Z273" s="301"/>
    </row>
    <row r="274" spans="1:26" ht="12.75" customHeight="1" x14ac:dyDescent="0.2">
      <c r="A274" s="301"/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  <c r="T274" s="301"/>
      <c r="U274" s="301"/>
      <c r="V274" s="301"/>
      <c r="W274" s="301"/>
      <c r="X274" s="301"/>
      <c r="Y274" s="301"/>
      <c r="Z274" s="301"/>
    </row>
    <row r="275" spans="1:26" ht="12.75" customHeight="1" x14ac:dyDescent="0.2">
      <c r="A275" s="301"/>
      <c r="B275" s="301"/>
      <c r="C275" s="301"/>
      <c r="D275" s="301"/>
      <c r="E275" s="301"/>
      <c r="F275" s="301"/>
      <c r="G275" s="301"/>
      <c r="H275" s="301"/>
      <c r="I275" s="301"/>
      <c r="J275" s="301"/>
      <c r="K275" s="301"/>
      <c r="L275" s="301"/>
      <c r="M275" s="301"/>
      <c r="N275" s="301"/>
      <c r="O275" s="301"/>
      <c r="P275" s="301"/>
      <c r="Q275" s="301"/>
      <c r="R275" s="301"/>
      <c r="S275" s="301"/>
      <c r="T275" s="301"/>
      <c r="U275" s="301"/>
      <c r="V275" s="301"/>
      <c r="W275" s="301"/>
      <c r="X275" s="301"/>
      <c r="Y275" s="301"/>
      <c r="Z275" s="301"/>
    </row>
    <row r="276" spans="1:26" ht="12.75" customHeight="1" x14ac:dyDescent="0.2">
      <c r="A276" s="301"/>
      <c r="B276" s="301"/>
      <c r="C276" s="301"/>
      <c r="D276" s="301"/>
      <c r="E276" s="301"/>
      <c r="F276" s="301"/>
      <c r="G276" s="301"/>
      <c r="H276" s="301"/>
      <c r="I276" s="301"/>
      <c r="J276" s="301"/>
      <c r="K276" s="301"/>
      <c r="L276" s="301"/>
      <c r="M276" s="301"/>
      <c r="N276" s="301"/>
      <c r="O276" s="301"/>
      <c r="P276" s="301"/>
      <c r="Q276" s="301"/>
      <c r="R276" s="301"/>
      <c r="S276" s="301"/>
      <c r="T276" s="301"/>
      <c r="U276" s="301"/>
      <c r="V276" s="301"/>
      <c r="W276" s="301"/>
      <c r="X276" s="301"/>
      <c r="Y276" s="301"/>
      <c r="Z276" s="301"/>
    </row>
    <row r="277" spans="1:26" ht="12.75" customHeight="1" x14ac:dyDescent="0.2">
      <c r="A277" s="301"/>
      <c r="B277" s="301"/>
      <c r="C277" s="301"/>
      <c r="D277" s="301"/>
      <c r="E277" s="301"/>
      <c r="F277" s="301"/>
      <c r="G277" s="30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1"/>
      <c r="U277" s="301"/>
      <c r="V277" s="301"/>
      <c r="W277" s="301"/>
      <c r="X277" s="301"/>
      <c r="Y277" s="301"/>
      <c r="Z277" s="301"/>
    </row>
    <row r="278" spans="1:26" ht="12.75" customHeight="1" x14ac:dyDescent="0.2">
      <c r="A278" s="301"/>
      <c r="B278" s="301"/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301"/>
      <c r="N278" s="301"/>
      <c r="O278" s="301"/>
      <c r="P278" s="301"/>
      <c r="Q278" s="301"/>
      <c r="R278" s="301"/>
      <c r="S278" s="301"/>
      <c r="T278" s="301"/>
      <c r="U278" s="301"/>
      <c r="V278" s="301"/>
      <c r="W278" s="301"/>
      <c r="X278" s="301"/>
      <c r="Y278" s="301"/>
      <c r="Z278" s="301"/>
    </row>
    <row r="279" spans="1:26" ht="12.75" customHeight="1" x14ac:dyDescent="0.2">
      <c r="A279" s="301"/>
      <c r="B279" s="301"/>
      <c r="C279" s="301"/>
      <c r="D279" s="301"/>
      <c r="E279" s="301"/>
      <c r="F279" s="301"/>
      <c r="G279" s="301"/>
      <c r="H279" s="301"/>
      <c r="I279" s="301"/>
      <c r="J279" s="301"/>
      <c r="K279" s="301"/>
      <c r="L279" s="301"/>
      <c r="M279" s="301"/>
      <c r="N279" s="301"/>
      <c r="O279" s="301"/>
      <c r="P279" s="301"/>
      <c r="Q279" s="301"/>
      <c r="R279" s="301"/>
      <c r="S279" s="301"/>
      <c r="T279" s="301"/>
      <c r="U279" s="301"/>
      <c r="V279" s="301"/>
      <c r="W279" s="301"/>
      <c r="X279" s="301"/>
      <c r="Y279" s="301"/>
      <c r="Z279" s="301"/>
    </row>
    <row r="280" spans="1:26" ht="12.75" customHeight="1" x14ac:dyDescent="0.2">
      <c r="A280" s="301"/>
      <c r="B280" s="301"/>
      <c r="C280" s="301"/>
      <c r="D280" s="301"/>
      <c r="E280" s="301"/>
      <c r="F280" s="301"/>
      <c r="G280" s="301"/>
      <c r="H280" s="301"/>
      <c r="I280" s="301"/>
      <c r="J280" s="301"/>
      <c r="K280" s="301"/>
      <c r="L280" s="301"/>
      <c r="M280" s="301"/>
      <c r="N280" s="301"/>
      <c r="O280" s="301"/>
      <c r="P280" s="301"/>
      <c r="Q280" s="301"/>
      <c r="R280" s="301"/>
      <c r="S280" s="301"/>
      <c r="T280" s="301"/>
      <c r="U280" s="301"/>
      <c r="V280" s="301"/>
      <c r="W280" s="301"/>
      <c r="X280" s="301"/>
      <c r="Y280" s="301"/>
      <c r="Z280" s="301"/>
    </row>
    <row r="281" spans="1:26" ht="12.75" customHeight="1" x14ac:dyDescent="0.2">
      <c r="A281" s="301"/>
      <c r="B281" s="301"/>
      <c r="C281" s="301"/>
      <c r="D281" s="301"/>
      <c r="E281" s="301"/>
      <c r="F281" s="301"/>
      <c r="G281" s="301"/>
      <c r="H281" s="301"/>
      <c r="I281" s="301"/>
      <c r="J281" s="301"/>
      <c r="K281" s="301"/>
      <c r="L281" s="301"/>
      <c r="M281" s="301"/>
      <c r="N281" s="301"/>
      <c r="O281" s="301"/>
      <c r="P281" s="301"/>
      <c r="Q281" s="301"/>
      <c r="R281" s="301"/>
      <c r="S281" s="301"/>
      <c r="T281" s="301"/>
      <c r="U281" s="301"/>
      <c r="V281" s="301"/>
      <c r="W281" s="301"/>
      <c r="X281" s="301"/>
      <c r="Y281" s="301"/>
      <c r="Z281" s="301"/>
    </row>
    <row r="282" spans="1:26" ht="12.75" customHeight="1" x14ac:dyDescent="0.2">
      <c r="A282" s="301"/>
      <c r="B282" s="301"/>
      <c r="C282" s="301"/>
      <c r="D282" s="301"/>
      <c r="E282" s="301"/>
      <c r="F282" s="301"/>
      <c r="G282" s="301"/>
      <c r="H282" s="301"/>
      <c r="I282" s="301"/>
      <c r="J282" s="301"/>
      <c r="K282" s="301"/>
      <c r="L282" s="301"/>
      <c r="M282" s="301"/>
      <c r="N282" s="301"/>
      <c r="O282" s="301"/>
      <c r="P282" s="301"/>
      <c r="Q282" s="301"/>
      <c r="R282" s="301"/>
      <c r="S282" s="301"/>
      <c r="T282" s="301"/>
      <c r="U282" s="301"/>
      <c r="V282" s="301"/>
      <c r="W282" s="301"/>
      <c r="X282" s="301"/>
      <c r="Y282" s="301"/>
      <c r="Z282" s="301"/>
    </row>
    <row r="283" spans="1:26" ht="12.75" customHeight="1" x14ac:dyDescent="0.2">
      <c r="A283" s="301"/>
      <c r="B283" s="301"/>
      <c r="C283" s="301"/>
      <c r="D283" s="301"/>
      <c r="E283" s="301"/>
      <c r="F283" s="301"/>
      <c r="G283" s="301"/>
      <c r="H283" s="301"/>
      <c r="I283" s="301"/>
      <c r="J283" s="301"/>
      <c r="K283" s="301"/>
      <c r="L283" s="301"/>
      <c r="M283" s="301"/>
      <c r="N283" s="301"/>
      <c r="O283" s="301"/>
      <c r="P283" s="301"/>
      <c r="Q283" s="301"/>
      <c r="R283" s="301"/>
      <c r="S283" s="301"/>
      <c r="T283" s="301"/>
      <c r="U283" s="301"/>
      <c r="V283" s="301"/>
      <c r="W283" s="301"/>
      <c r="X283" s="301"/>
      <c r="Y283" s="301"/>
      <c r="Z283" s="301"/>
    </row>
    <row r="284" spans="1:26" ht="12.75" customHeight="1" x14ac:dyDescent="0.2">
      <c r="A284" s="301"/>
      <c r="B284" s="301"/>
      <c r="C284" s="301"/>
      <c r="D284" s="301"/>
      <c r="E284" s="301"/>
      <c r="F284" s="301"/>
      <c r="G284" s="301"/>
      <c r="H284" s="301"/>
      <c r="I284" s="301"/>
      <c r="J284" s="301"/>
      <c r="K284" s="301"/>
      <c r="L284" s="301"/>
      <c r="M284" s="301"/>
      <c r="N284" s="301"/>
      <c r="O284" s="301"/>
      <c r="P284" s="301"/>
      <c r="Q284" s="301"/>
      <c r="R284" s="301"/>
      <c r="S284" s="301"/>
      <c r="T284" s="301"/>
      <c r="U284" s="301"/>
      <c r="V284" s="301"/>
      <c r="W284" s="301"/>
      <c r="X284" s="301"/>
      <c r="Y284" s="301"/>
      <c r="Z284" s="301"/>
    </row>
    <row r="285" spans="1:26" ht="12.75" customHeight="1" x14ac:dyDescent="0.2">
      <c r="A285" s="301"/>
      <c r="B285" s="301"/>
      <c r="C285" s="301"/>
      <c r="D285" s="301"/>
      <c r="E285" s="301"/>
      <c r="F285" s="301"/>
      <c r="G285" s="301"/>
      <c r="H285" s="301"/>
      <c r="I285" s="301"/>
      <c r="J285" s="301"/>
      <c r="K285" s="301"/>
      <c r="L285" s="301"/>
      <c r="M285" s="301"/>
      <c r="N285" s="301"/>
      <c r="O285" s="301"/>
      <c r="P285" s="301"/>
      <c r="Q285" s="301"/>
      <c r="R285" s="301"/>
      <c r="S285" s="301"/>
      <c r="T285" s="301"/>
      <c r="U285" s="301"/>
      <c r="V285" s="301"/>
      <c r="W285" s="301"/>
      <c r="X285" s="301"/>
      <c r="Y285" s="301"/>
      <c r="Z285" s="301"/>
    </row>
    <row r="286" spans="1:26" ht="12.75" customHeight="1" x14ac:dyDescent="0.2">
      <c r="A286" s="301"/>
      <c r="B286" s="301"/>
      <c r="C286" s="301"/>
      <c r="D286" s="301"/>
      <c r="E286" s="301"/>
      <c r="F286" s="301"/>
      <c r="G286" s="301"/>
      <c r="H286" s="301"/>
      <c r="I286" s="301"/>
      <c r="J286" s="301"/>
      <c r="K286" s="301"/>
      <c r="L286" s="301"/>
      <c r="M286" s="301"/>
      <c r="N286" s="301"/>
      <c r="O286" s="301"/>
      <c r="P286" s="301"/>
      <c r="Q286" s="301"/>
      <c r="R286" s="301"/>
      <c r="S286" s="301"/>
      <c r="T286" s="301"/>
      <c r="U286" s="301"/>
      <c r="V286" s="301"/>
      <c r="W286" s="301"/>
      <c r="X286" s="301"/>
      <c r="Y286" s="301"/>
      <c r="Z286" s="301"/>
    </row>
    <row r="287" spans="1:26" ht="12.75" customHeight="1" x14ac:dyDescent="0.2">
      <c r="A287" s="301"/>
      <c r="B287" s="301"/>
      <c r="C287" s="301"/>
      <c r="D287" s="301"/>
      <c r="E287" s="301"/>
      <c r="F287" s="301"/>
      <c r="G287" s="301"/>
      <c r="H287" s="301"/>
      <c r="I287" s="301"/>
      <c r="J287" s="301"/>
      <c r="K287" s="301"/>
      <c r="L287" s="301"/>
      <c r="M287" s="301"/>
      <c r="N287" s="301"/>
      <c r="O287" s="301"/>
      <c r="P287" s="301"/>
      <c r="Q287" s="301"/>
      <c r="R287" s="301"/>
      <c r="S287" s="301"/>
      <c r="T287" s="301"/>
      <c r="U287" s="301"/>
      <c r="V287" s="301"/>
      <c r="W287" s="301"/>
      <c r="X287" s="301"/>
      <c r="Y287" s="301"/>
      <c r="Z287" s="301"/>
    </row>
    <row r="288" spans="1:26" ht="12.75" customHeight="1" x14ac:dyDescent="0.2">
      <c r="A288" s="301"/>
      <c r="B288" s="301"/>
      <c r="C288" s="301"/>
      <c r="D288" s="301"/>
      <c r="E288" s="301"/>
      <c r="F288" s="301"/>
      <c r="G288" s="301"/>
      <c r="H288" s="301"/>
      <c r="I288" s="301"/>
      <c r="J288" s="301"/>
      <c r="K288" s="301"/>
      <c r="L288" s="301"/>
      <c r="M288" s="301"/>
      <c r="N288" s="301"/>
      <c r="O288" s="301"/>
      <c r="P288" s="301"/>
      <c r="Q288" s="301"/>
      <c r="R288" s="301"/>
      <c r="S288" s="301"/>
      <c r="T288" s="301"/>
      <c r="U288" s="301"/>
      <c r="V288" s="301"/>
      <c r="W288" s="301"/>
      <c r="X288" s="301"/>
      <c r="Y288" s="301"/>
      <c r="Z288" s="301"/>
    </row>
    <row r="289" spans="1:26" ht="12.75" customHeight="1" x14ac:dyDescent="0.2">
      <c r="A289" s="301"/>
      <c r="B289" s="301"/>
      <c r="C289" s="301"/>
      <c r="D289" s="301"/>
      <c r="E289" s="301"/>
      <c r="F289" s="301"/>
      <c r="G289" s="301"/>
      <c r="H289" s="301"/>
      <c r="I289" s="301"/>
      <c r="J289" s="301"/>
      <c r="K289" s="301"/>
      <c r="L289" s="301"/>
      <c r="M289" s="301"/>
      <c r="N289" s="301"/>
      <c r="O289" s="301"/>
      <c r="P289" s="301"/>
      <c r="Q289" s="301"/>
      <c r="R289" s="301"/>
      <c r="S289" s="301"/>
      <c r="T289" s="301"/>
      <c r="U289" s="301"/>
      <c r="V289" s="301"/>
      <c r="W289" s="301"/>
      <c r="X289" s="301"/>
      <c r="Y289" s="301"/>
      <c r="Z289" s="301"/>
    </row>
    <row r="290" spans="1:26" ht="12.75" customHeight="1" x14ac:dyDescent="0.2">
      <c r="A290" s="301"/>
      <c r="B290" s="301"/>
      <c r="C290" s="301"/>
      <c r="D290" s="301"/>
      <c r="E290" s="301"/>
      <c r="F290" s="301"/>
      <c r="G290" s="301"/>
      <c r="H290" s="301"/>
      <c r="I290" s="301"/>
      <c r="J290" s="301"/>
      <c r="K290" s="301"/>
      <c r="L290" s="301"/>
      <c r="M290" s="301"/>
      <c r="N290" s="301"/>
      <c r="O290" s="301"/>
      <c r="P290" s="301"/>
      <c r="Q290" s="301"/>
      <c r="R290" s="301"/>
      <c r="S290" s="301"/>
      <c r="T290" s="301"/>
      <c r="U290" s="301"/>
      <c r="V290" s="301"/>
      <c r="W290" s="301"/>
      <c r="X290" s="301"/>
      <c r="Y290" s="301"/>
      <c r="Z290" s="301"/>
    </row>
    <row r="291" spans="1:26" ht="12.75" customHeight="1" x14ac:dyDescent="0.2">
      <c r="A291" s="301"/>
      <c r="B291" s="301"/>
      <c r="C291" s="301"/>
      <c r="D291" s="301"/>
      <c r="E291" s="301"/>
      <c r="F291" s="301"/>
      <c r="G291" s="301"/>
      <c r="H291" s="301"/>
      <c r="I291" s="301"/>
      <c r="J291" s="301"/>
      <c r="K291" s="301"/>
      <c r="L291" s="301"/>
      <c r="M291" s="301"/>
      <c r="N291" s="301"/>
      <c r="O291" s="301"/>
      <c r="P291" s="301"/>
      <c r="Q291" s="301"/>
      <c r="R291" s="301"/>
      <c r="S291" s="301"/>
      <c r="T291" s="301"/>
      <c r="U291" s="301"/>
      <c r="V291" s="301"/>
      <c r="W291" s="301"/>
      <c r="X291" s="301"/>
      <c r="Y291" s="301"/>
      <c r="Z291" s="301"/>
    </row>
    <row r="292" spans="1:26" ht="12.75" customHeight="1" x14ac:dyDescent="0.2">
      <c r="A292" s="301"/>
      <c r="B292" s="301"/>
      <c r="C292" s="301"/>
      <c r="D292" s="301"/>
      <c r="E292" s="301"/>
      <c r="F292" s="301"/>
      <c r="G292" s="301"/>
      <c r="H292" s="301"/>
      <c r="I292" s="301"/>
      <c r="J292" s="301"/>
      <c r="K292" s="301"/>
      <c r="L292" s="301"/>
      <c r="M292" s="301"/>
      <c r="N292" s="301"/>
      <c r="O292" s="301"/>
      <c r="P292" s="301"/>
      <c r="Q292" s="301"/>
      <c r="R292" s="301"/>
      <c r="S292" s="301"/>
      <c r="T292" s="301"/>
      <c r="U292" s="301"/>
      <c r="V292" s="301"/>
      <c r="W292" s="301"/>
      <c r="X292" s="301"/>
      <c r="Y292" s="301"/>
      <c r="Z292" s="301"/>
    </row>
    <row r="293" spans="1:26" ht="12.75" customHeight="1" x14ac:dyDescent="0.2">
      <c r="A293" s="301"/>
      <c r="B293" s="301"/>
      <c r="C293" s="301"/>
      <c r="D293" s="301"/>
      <c r="E293" s="301"/>
      <c r="F293" s="301"/>
      <c r="G293" s="301"/>
      <c r="H293" s="301"/>
      <c r="I293" s="301"/>
      <c r="J293" s="301"/>
      <c r="K293" s="301"/>
      <c r="L293" s="301"/>
      <c r="M293" s="301"/>
      <c r="N293" s="301"/>
      <c r="O293" s="301"/>
      <c r="P293" s="301"/>
      <c r="Q293" s="301"/>
      <c r="R293" s="301"/>
      <c r="S293" s="301"/>
      <c r="T293" s="301"/>
      <c r="U293" s="301"/>
      <c r="V293" s="301"/>
      <c r="W293" s="301"/>
      <c r="X293" s="301"/>
      <c r="Y293" s="301"/>
      <c r="Z293" s="301"/>
    </row>
    <row r="294" spans="1:26" ht="12.75" customHeight="1" x14ac:dyDescent="0.2">
      <c r="A294" s="301"/>
      <c r="B294" s="301"/>
      <c r="C294" s="301"/>
      <c r="D294" s="301"/>
      <c r="E294" s="301"/>
      <c r="F294" s="301"/>
      <c r="G294" s="301"/>
      <c r="H294" s="301"/>
      <c r="I294" s="301"/>
      <c r="J294" s="301"/>
      <c r="K294" s="301"/>
      <c r="L294" s="301"/>
      <c r="M294" s="301"/>
      <c r="N294" s="301"/>
      <c r="O294" s="301"/>
      <c r="P294" s="301"/>
      <c r="Q294" s="301"/>
      <c r="R294" s="301"/>
      <c r="S294" s="301"/>
      <c r="T294" s="301"/>
      <c r="U294" s="301"/>
      <c r="V294" s="301"/>
      <c r="W294" s="301"/>
      <c r="X294" s="301"/>
      <c r="Y294" s="301"/>
      <c r="Z294" s="301"/>
    </row>
    <row r="295" spans="1:26" ht="12.75" customHeight="1" x14ac:dyDescent="0.2">
      <c r="A295" s="301"/>
      <c r="B295" s="301"/>
      <c r="C295" s="301"/>
      <c r="D295" s="301"/>
      <c r="E295" s="301"/>
      <c r="F295" s="301"/>
      <c r="G295" s="301"/>
      <c r="H295" s="301"/>
      <c r="I295" s="301"/>
      <c r="J295" s="301"/>
      <c r="K295" s="301"/>
      <c r="L295" s="301"/>
      <c r="M295" s="301"/>
      <c r="N295" s="301"/>
      <c r="O295" s="301"/>
      <c r="P295" s="301"/>
      <c r="Q295" s="301"/>
      <c r="R295" s="301"/>
      <c r="S295" s="301"/>
      <c r="T295" s="301"/>
      <c r="U295" s="301"/>
      <c r="V295" s="301"/>
      <c r="W295" s="301"/>
      <c r="X295" s="301"/>
      <c r="Y295" s="301"/>
      <c r="Z295" s="301"/>
    </row>
    <row r="296" spans="1:26" ht="12.75" customHeight="1" x14ac:dyDescent="0.2">
      <c r="A296" s="301"/>
      <c r="B296" s="301"/>
      <c r="C296" s="301"/>
      <c r="D296" s="301"/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</row>
    <row r="297" spans="1:26" ht="12.75" customHeight="1" x14ac:dyDescent="0.2">
      <c r="A297" s="301"/>
      <c r="B297" s="301"/>
      <c r="C297" s="301"/>
      <c r="D297" s="301"/>
      <c r="E297" s="301"/>
      <c r="F297" s="301"/>
      <c r="G297" s="301"/>
      <c r="H297" s="301"/>
      <c r="I297" s="301"/>
      <c r="J297" s="301"/>
      <c r="K297" s="301"/>
      <c r="L297" s="301"/>
      <c r="M297" s="301"/>
      <c r="N297" s="301"/>
      <c r="O297" s="301"/>
      <c r="P297" s="301"/>
      <c r="Q297" s="301"/>
      <c r="R297" s="301"/>
      <c r="S297" s="301"/>
      <c r="T297" s="301"/>
      <c r="U297" s="301"/>
      <c r="V297" s="301"/>
      <c r="W297" s="301"/>
      <c r="X297" s="301"/>
      <c r="Y297" s="301"/>
      <c r="Z297" s="301"/>
    </row>
    <row r="298" spans="1:26" ht="12.75" customHeight="1" x14ac:dyDescent="0.2">
      <c r="A298" s="301"/>
      <c r="B298" s="301"/>
      <c r="C298" s="301"/>
      <c r="D298" s="301"/>
      <c r="E298" s="301"/>
      <c r="F298" s="301"/>
      <c r="G298" s="301"/>
      <c r="H298" s="301"/>
      <c r="I298" s="301"/>
      <c r="J298" s="301"/>
      <c r="K298" s="301"/>
      <c r="L298" s="301"/>
      <c r="M298" s="301"/>
      <c r="N298" s="301"/>
      <c r="O298" s="301"/>
      <c r="P298" s="301"/>
      <c r="Q298" s="301"/>
      <c r="R298" s="301"/>
      <c r="S298" s="301"/>
      <c r="T298" s="301"/>
      <c r="U298" s="301"/>
      <c r="V298" s="301"/>
      <c r="W298" s="301"/>
      <c r="X298" s="301"/>
      <c r="Y298" s="301"/>
      <c r="Z298" s="301"/>
    </row>
    <row r="299" spans="1:26" ht="12.75" customHeight="1" x14ac:dyDescent="0.2">
      <c r="A299" s="301"/>
      <c r="B299" s="301"/>
      <c r="C299" s="301"/>
      <c r="D299" s="301"/>
      <c r="E299" s="301"/>
      <c r="F299" s="301"/>
      <c r="G299" s="301"/>
      <c r="H299" s="301"/>
      <c r="I299" s="301"/>
      <c r="J299" s="301"/>
      <c r="K299" s="301"/>
      <c r="L299" s="301"/>
      <c r="M299" s="301"/>
      <c r="N299" s="301"/>
      <c r="O299" s="301"/>
      <c r="P299" s="301"/>
      <c r="Q299" s="301"/>
      <c r="R299" s="301"/>
      <c r="S299" s="301"/>
      <c r="T299" s="301"/>
      <c r="U299" s="301"/>
      <c r="V299" s="301"/>
      <c r="W299" s="301"/>
      <c r="X299" s="301"/>
      <c r="Y299" s="301"/>
      <c r="Z299" s="301"/>
    </row>
    <row r="300" spans="1:26" ht="12.75" customHeight="1" x14ac:dyDescent="0.2">
      <c r="A300" s="301"/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  <c r="L300" s="301"/>
      <c r="M300" s="301"/>
      <c r="N300" s="301"/>
      <c r="O300" s="301"/>
      <c r="P300" s="301"/>
      <c r="Q300" s="301"/>
      <c r="R300" s="301"/>
      <c r="S300" s="301"/>
      <c r="T300" s="301"/>
      <c r="U300" s="301"/>
      <c r="V300" s="301"/>
      <c r="W300" s="301"/>
      <c r="X300" s="301"/>
      <c r="Y300" s="301"/>
      <c r="Z300" s="301"/>
    </row>
    <row r="301" spans="1:26" ht="12.75" customHeight="1" x14ac:dyDescent="0.2">
      <c r="A301" s="301"/>
      <c r="B301" s="301"/>
      <c r="C301" s="301"/>
      <c r="D301" s="301"/>
      <c r="E301" s="301"/>
      <c r="F301" s="301"/>
      <c r="G301" s="301"/>
      <c r="H301" s="301"/>
      <c r="I301" s="301"/>
      <c r="J301" s="301"/>
      <c r="K301" s="301"/>
      <c r="L301" s="301"/>
      <c r="M301" s="301"/>
      <c r="N301" s="301"/>
      <c r="O301" s="301"/>
      <c r="P301" s="301"/>
      <c r="Q301" s="301"/>
      <c r="R301" s="301"/>
      <c r="S301" s="301"/>
      <c r="T301" s="301"/>
      <c r="U301" s="301"/>
      <c r="V301" s="301"/>
      <c r="W301" s="301"/>
      <c r="X301" s="301"/>
      <c r="Y301" s="301"/>
      <c r="Z301" s="301"/>
    </row>
    <row r="302" spans="1:26" ht="12.75" customHeight="1" x14ac:dyDescent="0.2">
      <c r="A302" s="301"/>
      <c r="B302" s="301"/>
      <c r="C302" s="301"/>
      <c r="D302" s="301"/>
      <c r="E302" s="301"/>
      <c r="F302" s="301"/>
      <c r="G302" s="301"/>
      <c r="H302" s="301"/>
      <c r="I302" s="301"/>
      <c r="J302" s="301"/>
      <c r="K302" s="301"/>
      <c r="L302" s="301"/>
      <c r="M302" s="301"/>
      <c r="N302" s="301"/>
      <c r="O302" s="301"/>
      <c r="P302" s="301"/>
      <c r="Q302" s="301"/>
      <c r="R302" s="301"/>
      <c r="S302" s="301"/>
      <c r="T302" s="301"/>
      <c r="U302" s="301"/>
      <c r="V302" s="301"/>
      <c r="W302" s="301"/>
      <c r="X302" s="301"/>
      <c r="Y302" s="301"/>
      <c r="Z302" s="301"/>
    </row>
    <row r="303" spans="1:26" ht="12.75" customHeight="1" x14ac:dyDescent="0.2">
      <c r="A303" s="301"/>
      <c r="B303" s="301"/>
      <c r="C303" s="301"/>
      <c r="D303" s="301"/>
      <c r="E303" s="301"/>
      <c r="F303" s="301"/>
      <c r="G303" s="301"/>
      <c r="H303" s="301"/>
      <c r="I303" s="301"/>
      <c r="J303" s="301"/>
      <c r="K303" s="301"/>
      <c r="L303" s="301"/>
      <c r="M303" s="301"/>
      <c r="N303" s="301"/>
      <c r="O303" s="301"/>
      <c r="P303" s="301"/>
      <c r="Q303" s="301"/>
      <c r="R303" s="301"/>
      <c r="S303" s="301"/>
      <c r="T303" s="301"/>
      <c r="U303" s="301"/>
      <c r="V303" s="301"/>
      <c r="W303" s="301"/>
      <c r="X303" s="301"/>
      <c r="Y303" s="301"/>
      <c r="Z303" s="301"/>
    </row>
    <row r="304" spans="1:26" ht="12.75" customHeight="1" x14ac:dyDescent="0.2">
      <c r="A304" s="301"/>
      <c r="B304" s="301"/>
      <c r="C304" s="301"/>
      <c r="D304" s="301"/>
      <c r="E304" s="301"/>
      <c r="F304" s="301"/>
      <c r="G304" s="301"/>
      <c r="H304" s="301"/>
      <c r="I304" s="301"/>
      <c r="J304" s="301"/>
      <c r="K304" s="301"/>
      <c r="L304" s="301"/>
      <c r="M304" s="301"/>
      <c r="N304" s="301"/>
      <c r="O304" s="301"/>
      <c r="P304" s="301"/>
      <c r="Q304" s="301"/>
      <c r="R304" s="301"/>
      <c r="S304" s="301"/>
      <c r="T304" s="301"/>
      <c r="U304" s="301"/>
      <c r="V304" s="301"/>
      <c r="W304" s="301"/>
      <c r="X304" s="301"/>
      <c r="Y304" s="301"/>
      <c r="Z304" s="301"/>
    </row>
    <row r="305" spans="1:26" ht="12.75" customHeight="1" x14ac:dyDescent="0.2">
      <c r="A305" s="301"/>
      <c r="B305" s="301"/>
      <c r="C305" s="301"/>
      <c r="D305" s="301"/>
      <c r="E305" s="301"/>
      <c r="F305" s="301"/>
      <c r="G305" s="301"/>
      <c r="H305" s="301"/>
      <c r="I305" s="301"/>
      <c r="J305" s="301"/>
      <c r="K305" s="301"/>
      <c r="L305" s="301"/>
      <c r="M305" s="301"/>
      <c r="N305" s="301"/>
      <c r="O305" s="301"/>
      <c r="P305" s="301"/>
      <c r="Q305" s="301"/>
      <c r="R305" s="301"/>
      <c r="S305" s="301"/>
      <c r="T305" s="301"/>
      <c r="U305" s="301"/>
      <c r="V305" s="301"/>
      <c r="W305" s="301"/>
      <c r="X305" s="301"/>
      <c r="Y305" s="301"/>
      <c r="Z305" s="301"/>
    </row>
    <row r="306" spans="1:26" ht="12.75" customHeight="1" x14ac:dyDescent="0.2">
      <c r="A306" s="301"/>
      <c r="B306" s="301"/>
      <c r="C306" s="301"/>
      <c r="D306" s="301"/>
      <c r="E306" s="301"/>
      <c r="F306" s="301"/>
      <c r="G306" s="301"/>
      <c r="H306" s="301"/>
      <c r="I306" s="301"/>
      <c r="J306" s="301"/>
      <c r="K306" s="301"/>
      <c r="L306" s="301"/>
      <c r="M306" s="301"/>
      <c r="N306" s="301"/>
      <c r="O306" s="301"/>
      <c r="P306" s="301"/>
      <c r="Q306" s="301"/>
      <c r="R306" s="301"/>
      <c r="S306" s="301"/>
      <c r="T306" s="301"/>
      <c r="U306" s="301"/>
      <c r="V306" s="301"/>
      <c r="W306" s="301"/>
      <c r="X306" s="301"/>
      <c r="Y306" s="301"/>
      <c r="Z306" s="301"/>
    </row>
    <row r="307" spans="1:26" ht="12.75" customHeight="1" x14ac:dyDescent="0.2">
      <c r="A307" s="301"/>
      <c r="B307" s="301"/>
      <c r="C307" s="301"/>
      <c r="D307" s="301"/>
      <c r="E307" s="301"/>
      <c r="F307" s="301"/>
      <c r="G307" s="301"/>
      <c r="H307" s="301"/>
      <c r="I307" s="301"/>
      <c r="J307" s="301"/>
      <c r="K307" s="301"/>
      <c r="L307" s="301"/>
      <c r="M307" s="301"/>
      <c r="N307" s="301"/>
      <c r="O307" s="301"/>
      <c r="P307" s="301"/>
      <c r="Q307" s="301"/>
      <c r="R307" s="301"/>
      <c r="S307" s="301"/>
      <c r="T307" s="301"/>
      <c r="U307" s="301"/>
      <c r="V307" s="301"/>
      <c r="W307" s="301"/>
      <c r="X307" s="301"/>
      <c r="Y307" s="301"/>
      <c r="Z307" s="301"/>
    </row>
    <row r="308" spans="1:26" ht="12.75" customHeight="1" x14ac:dyDescent="0.2">
      <c r="A308" s="301"/>
      <c r="B308" s="301"/>
      <c r="C308" s="301"/>
      <c r="D308" s="301"/>
      <c r="E308" s="301"/>
      <c r="F308" s="301"/>
      <c r="G308" s="301"/>
      <c r="H308" s="301"/>
      <c r="I308" s="301"/>
      <c r="J308" s="301"/>
      <c r="K308" s="301"/>
      <c r="L308" s="301"/>
      <c r="M308" s="301"/>
      <c r="N308" s="301"/>
      <c r="O308" s="301"/>
      <c r="P308" s="301"/>
      <c r="Q308" s="301"/>
      <c r="R308" s="301"/>
      <c r="S308" s="301"/>
      <c r="T308" s="301"/>
      <c r="U308" s="301"/>
      <c r="V308" s="301"/>
      <c r="W308" s="301"/>
      <c r="X308" s="301"/>
      <c r="Y308" s="301"/>
      <c r="Z308" s="301"/>
    </row>
    <row r="309" spans="1:26" ht="12.75" customHeight="1" x14ac:dyDescent="0.2">
      <c r="A309" s="301"/>
      <c r="B309" s="301"/>
      <c r="C309" s="301"/>
      <c r="D309" s="301"/>
      <c r="E309" s="301"/>
      <c r="F309" s="301"/>
      <c r="G309" s="301"/>
      <c r="H309" s="301"/>
      <c r="I309" s="301"/>
      <c r="J309" s="301"/>
      <c r="K309" s="301"/>
      <c r="L309" s="301"/>
      <c r="M309" s="301"/>
      <c r="N309" s="301"/>
      <c r="O309" s="301"/>
      <c r="P309" s="301"/>
      <c r="Q309" s="301"/>
      <c r="R309" s="301"/>
      <c r="S309" s="301"/>
      <c r="T309" s="301"/>
      <c r="U309" s="301"/>
      <c r="V309" s="301"/>
      <c r="W309" s="301"/>
      <c r="X309" s="301"/>
      <c r="Y309" s="301"/>
      <c r="Z309" s="301"/>
    </row>
    <row r="310" spans="1:26" ht="12.75" customHeight="1" x14ac:dyDescent="0.2">
      <c r="A310" s="301"/>
      <c r="B310" s="301"/>
      <c r="C310" s="301"/>
      <c r="D310" s="301"/>
      <c r="E310" s="301"/>
      <c r="F310" s="301"/>
      <c r="G310" s="301"/>
      <c r="H310" s="301"/>
      <c r="I310" s="301"/>
      <c r="J310" s="301"/>
      <c r="K310" s="301"/>
      <c r="L310" s="301"/>
      <c r="M310" s="301"/>
      <c r="N310" s="301"/>
      <c r="O310" s="301"/>
      <c r="P310" s="301"/>
      <c r="Q310" s="301"/>
      <c r="R310" s="301"/>
      <c r="S310" s="301"/>
      <c r="T310" s="301"/>
      <c r="U310" s="301"/>
      <c r="V310" s="301"/>
      <c r="W310" s="301"/>
      <c r="X310" s="301"/>
      <c r="Y310" s="301"/>
      <c r="Z310" s="301"/>
    </row>
    <row r="311" spans="1:26" ht="12.75" customHeight="1" x14ac:dyDescent="0.2">
      <c r="A311" s="301"/>
      <c r="B311" s="301"/>
      <c r="C311" s="301"/>
      <c r="D311" s="301"/>
      <c r="E311" s="301"/>
      <c r="F311" s="301"/>
      <c r="G311" s="301"/>
      <c r="H311" s="301"/>
      <c r="I311" s="301"/>
      <c r="J311" s="301"/>
      <c r="K311" s="301"/>
      <c r="L311" s="301"/>
      <c r="M311" s="301"/>
      <c r="N311" s="301"/>
      <c r="O311" s="301"/>
      <c r="P311" s="301"/>
      <c r="Q311" s="301"/>
      <c r="R311" s="301"/>
      <c r="S311" s="301"/>
      <c r="T311" s="301"/>
      <c r="U311" s="301"/>
      <c r="V311" s="301"/>
      <c r="W311" s="301"/>
      <c r="X311" s="301"/>
      <c r="Y311" s="301"/>
      <c r="Z311" s="301"/>
    </row>
    <row r="312" spans="1:26" ht="12.75" customHeight="1" x14ac:dyDescent="0.2">
      <c r="A312" s="301"/>
      <c r="B312" s="301"/>
      <c r="C312" s="301"/>
      <c r="D312" s="301"/>
      <c r="E312" s="301"/>
      <c r="F312" s="301"/>
      <c r="G312" s="301"/>
      <c r="H312" s="301"/>
      <c r="I312" s="301"/>
      <c r="J312" s="301"/>
      <c r="K312" s="301"/>
      <c r="L312" s="301"/>
      <c r="M312" s="301"/>
      <c r="N312" s="301"/>
      <c r="O312" s="301"/>
      <c r="P312" s="301"/>
      <c r="Q312" s="301"/>
      <c r="R312" s="301"/>
      <c r="S312" s="301"/>
      <c r="T312" s="301"/>
      <c r="U312" s="301"/>
      <c r="V312" s="301"/>
      <c r="W312" s="301"/>
      <c r="X312" s="301"/>
      <c r="Y312" s="301"/>
      <c r="Z312" s="301"/>
    </row>
    <row r="313" spans="1:26" ht="12.75" customHeight="1" x14ac:dyDescent="0.2">
      <c r="A313" s="301"/>
      <c r="B313" s="301"/>
      <c r="C313" s="301"/>
      <c r="D313" s="301"/>
      <c r="E313" s="301"/>
      <c r="F313" s="301"/>
      <c r="G313" s="301"/>
      <c r="H313" s="301"/>
      <c r="I313" s="301"/>
      <c r="J313" s="301"/>
      <c r="K313" s="301"/>
      <c r="L313" s="301"/>
      <c r="M313" s="301"/>
      <c r="N313" s="301"/>
      <c r="O313" s="301"/>
      <c r="P313" s="301"/>
      <c r="Q313" s="301"/>
      <c r="R313" s="301"/>
      <c r="S313" s="301"/>
      <c r="T313" s="301"/>
      <c r="U313" s="301"/>
      <c r="V313" s="301"/>
      <c r="W313" s="301"/>
      <c r="X313" s="301"/>
      <c r="Y313" s="301"/>
      <c r="Z313" s="301"/>
    </row>
    <row r="314" spans="1:26" ht="12.75" customHeight="1" x14ac:dyDescent="0.2">
      <c r="A314" s="301"/>
      <c r="B314" s="301"/>
      <c r="C314" s="301"/>
      <c r="D314" s="301"/>
      <c r="E314" s="301"/>
      <c r="F314" s="301"/>
      <c r="G314" s="301"/>
      <c r="H314" s="301"/>
      <c r="I314" s="301"/>
      <c r="J314" s="301"/>
      <c r="K314" s="301"/>
      <c r="L314" s="301"/>
      <c r="M314" s="301"/>
      <c r="N314" s="301"/>
      <c r="O314" s="301"/>
      <c r="P314" s="301"/>
      <c r="Q314" s="301"/>
      <c r="R314" s="301"/>
      <c r="S314" s="301"/>
      <c r="T314" s="301"/>
      <c r="U314" s="301"/>
      <c r="V314" s="301"/>
      <c r="W314" s="301"/>
      <c r="X314" s="301"/>
      <c r="Y314" s="301"/>
      <c r="Z314" s="301"/>
    </row>
    <row r="315" spans="1:26" ht="12.75" customHeight="1" x14ac:dyDescent="0.2">
      <c r="A315" s="301"/>
      <c r="B315" s="301"/>
      <c r="C315" s="301"/>
      <c r="D315" s="301"/>
      <c r="E315" s="301"/>
      <c r="F315" s="301"/>
      <c r="G315" s="301"/>
      <c r="H315" s="301"/>
      <c r="I315" s="301"/>
      <c r="J315" s="301"/>
      <c r="K315" s="301"/>
      <c r="L315" s="301"/>
      <c r="M315" s="301"/>
      <c r="N315" s="301"/>
      <c r="O315" s="301"/>
      <c r="P315" s="301"/>
      <c r="Q315" s="301"/>
      <c r="R315" s="301"/>
      <c r="S315" s="301"/>
      <c r="T315" s="301"/>
      <c r="U315" s="301"/>
      <c r="V315" s="301"/>
      <c r="W315" s="301"/>
      <c r="X315" s="301"/>
      <c r="Y315" s="301"/>
      <c r="Z315" s="301"/>
    </row>
    <row r="316" spans="1:26" ht="12.75" customHeight="1" x14ac:dyDescent="0.2">
      <c r="A316" s="301"/>
      <c r="B316" s="301"/>
      <c r="C316" s="301"/>
      <c r="D316" s="301"/>
      <c r="E316" s="301"/>
      <c r="F316" s="301"/>
      <c r="G316" s="301"/>
      <c r="H316" s="301"/>
      <c r="I316" s="301"/>
      <c r="J316" s="301"/>
      <c r="K316" s="301"/>
      <c r="L316" s="301"/>
      <c r="M316" s="301"/>
      <c r="N316" s="301"/>
      <c r="O316" s="301"/>
      <c r="P316" s="301"/>
      <c r="Q316" s="301"/>
      <c r="R316" s="301"/>
      <c r="S316" s="301"/>
      <c r="T316" s="301"/>
      <c r="U316" s="301"/>
      <c r="V316" s="301"/>
      <c r="W316" s="301"/>
      <c r="X316" s="301"/>
      <c r="Y316" s="301"/>
      <c r="Z316" s="301"/>
    </row>
    <row r="317" spans="1:26" ht="12.75" customHeight="1" x14ac:dyDescent="0.2">
      <c r="A317" s="301"/>
      <c r="B317" s="301"/>
      <c r="C317" s="301"/>
      <c r="D317" s="301"/>
      <c r="E317" s="301"/>
      <c r="F317" s="301"/>
      <c r="G317" s="301"/>
      <c r="H317" s="301"/>
      <c r="I317" s="301"/>
      <c r="J317" s="301"/>
      <c r="K317" s="301"/>
      <c r="L317" s="301"/>
      <c r="M317" s="301"/>
      <c r="N317" s="301"/>
      <c r="O317" s="301"/>
      <c r="P317" s="301"/>
      <c r="Q317" s="301"/>
      <c r="R317" s="301"/>
      <c r="S317" s="301"/>
      <c r="T317" s="301"/>
      <c r="U317" s="301"/>
      <c r="V317" s="301"/>
      <c r="W317" s="301"/>
      <c r="X317" s="301"/>
      <c r="Y317" s="301"/>
      <c r="Z317" s="301"/>
    </row>
    <row r="318" spans="1:26" ht="12.75" customHeight="1" x14ac:dyDescent="0.2">
      <c r="A318" s="301"/>
      <c r="B318" s="301"/>
      <c r="C318" s="301"/>
      <c r="D318" s="301"/>
      <c r="E318" s="301"/>
      <c r="F318" s="301"/>
      <c r="G318" s="301"/>
      <c r="H318" s="301"/>
      <c r="I318" s="301"/>
      <c r="J318" s="301"/>
      <c r="K318" s="301"/>
      <c r="L318" s="301"/>
      <c r="M318" s="301"/>
      <c r="N318" s="301"/>
      <c r="O318" s="301"/>
      <c r="P318" s="301"/>
      <c r="Q318" s="301"/>
      <c r="R318" s="301"/>
      <c r="S318" s="301"/>
      <c r="T318" s="301"/>
      <c r="U318" s="301"/>
      <c r="V318" s="301"/>
      <c r="W318" s="301"/>
      <c r="X318" s="301"/>
      <c r="Y318" s="301"/>
      <c r="Z318" s="301"/>
    </row>
    <row r="319" spans="1:26" ht="12.75" customHeight="1" x14ac:dyDescent="0.2">
      <c r="A319" s="301"/>
      <c r="B319" s="301"/>
      <c r="C319" s="301"/>
      <c r="D319" s="301"/>
      <c r="E319" s="301"/>
      <c r="F319" s="301"/>
      <c r="G319" s="301"/>
      <c r="H319" s="301"/>
      <c r="I319" s="301"/>
      <c r="J319" s="301"/>
      <c r="K319" s="301"/>
      <c r="L319" s="301"/>
      <c r="M319" s="301"/>
      <c r="N319" s="301"/>
      <c r="O319" s="301"/>
      <c r="P319" s="301"/>
      <c r="Q319" s="301"/>
      <c r="R319" s="301"/>
      <c r="S319" s="301"/>
      <c r="T319" s="301"/>
      <c r="U319" s="301"/>
      <c r="V319" s="301"/>
      <c r="W319" s="301"/>
      <c r="X319" s="301"/>
      <c r="Y319" s="301"/>
      <c r="Z319" s="301"/>
    </row>
    <row r="320" spans="1:26" ht="12.75" customHeight="1" x14ac:dyDescent="0.2">
      <c r="A320" s="301"/>
      <c r="B320" s="301"/>
      <c r="C320" s="301"/>
      <c r="D320" s="301"/>
      <c r="E320" s="301"/>
      <c r="F320" s="301"/>
      <c r="G320" s="301"/>
      <c r="H320" s="301"/>
      <c r="I320" s="301"/>
      <c r="J320" s="301"/>
      <c r="K320" s="301"/>
      <c r="L320" s="301"/>
      <c r="M320" s="301"/>
      <c r="N320" s="301"/>
      <c r="O320" s="301"/>
      <c r="P320" s="301"/>
      <c r="Q320" s="301"/>
      <c r="R320" s="301"/>
      <c r="S320" s="301"/>
      <c r="T320" s="301"/>
      <c r="U320" s="301"/>
      <c r="V320" s="301"/>
      <c r="W320" s="301"/>
      <c r="X320" s="301"/>
      <c r="Y320" s="301"/>
      <c r="Z320" s="301"/>
    </row>
    <row r="321" spans="1:26" ht="12.75" customHeight="1" x14ac:dyDescent="0.2">
      <c r="A321" s="301"/>
      <c r="B321" s="301"/>
      <c r="C321" s="301"/>
      <c r="D321" s="301"/>
      <c r="E321" s="301"/>
      <c r="F321" s="301"/>
      <c r="G321" s="301"/>
      <c r="H321" s="301"/>
      <c r="I321" s="301"/>
      <c r="J321" s="301"/>
      <c r="K321" s="301"/>
      <c r="L321" s="301"/>
      <c r="M321" s="301"/>
      <c r="N321" s="301"/>
      <c r="O321" s="301"/>
      <c r="P321" s="301"/>
      <c r="Q321" s="301"/>
      <c r="R321" s="301"/>
      <c r="S321" s="301"/>
      <c r="T321" s="301"/>
      <c r="U321" s="301"/>
      <c r="V321" s="301"/>
      <c r="W321" s="301"/>
      <c r="X321" s="301"/>
      <c r="Y321" s="301"/>
      <c r="Z321" s="301"/>
    </row>
    <row r="322" spans="1:26" ht="12.75" customHeight="1" x14ac:dyDescent="0.2">
      <c r="A322" s="301"/>
      <c r="B322" s="301"/>
      <c r="C322" s="301"/>
      <c r="D322" s="301"/>
      <c r="E322" s="301"/>
      <c r="F322" s="301"/>
      <c r="G322" s="301"/>
      <c r="H322" s="301"/>
      <c r="I322" s="301"/>
      <c r="J322" s="301"/>
      <c r="K322" s="301"/>
      <c r="L322" s="301"/>
      <c r="M322" s="301"/>
      <c r="N322" s="301"/>
      <c r="O322" s="301"/>
      <c r="P322" s="301"/>
      <c r="Q322" s="301"/>
      <c r="R322" s="301"/>
      <c r="S322" s="301"/>
      <c r="T322" s="301"/>
      <c r="U322" s="301"/>
      <c r="V322" s="301"/>
      <c r="W322" s="301"/>
      <c r="X322" s="301"/>
      <c r="Y322" s="301"/>
      <c r="Z322" s="301"/>
    </row>
    <row r="323" spans="1:26" ht="12.75" customHeight="1" x14ac:dyDescent="0.2">
      <c r="A323" s="301"/>
      <c r="B323" s="301"/>
      <c r="C323" s="301"/>
      <c r="D323" s="301"/>
      <c r="E323" s="301"/>
      <c r="F323" s="301"/>
      <c r="G323" s="301"/>
      <c r="H323" s="301"/>
      <c r="I323" s="301"/>
      <c r="J323" s="301"/>
      <c r="K323" s="301"/>
      <c r="L323" s="301"/>
      <c r="M323" s="301"/>
      <c r="N323" s="301"/>
      <c r="O323" s="301"/>
      <c r="P323" s="301"/>
      <c r="Q323" s="301"/>
      <c r="R323" s="301"/>
      <c r="S323" s="301"/>
      <c r="T323" s="301"/>
      <c r="U323" s="301"/>
      <c r="V323" s="301"/>
      <c r="W323" s="301"/>
      <c r="X323" s="301"/>
      <c r="Y323" s="301"/>
      <c r="Z323" s="301"/>
    </row>
    <row r="324" spans="1:26" ht="12.75" customHeight="1" x14ac:dyDescent="0.2">
      <c r="A324" s="301"/>
      <c r="B324" s="301"/>
      <c r="C324" s="301"/>
      <c r="D324" s="301"/>
      <c r="E324" s="301"/>
      <c r="F324" s="301"/>
      <c r="G324" s="301"/>
      <c r="H324" s="301"/>
      <c r="I324" s="301"/>
      <c r="J324" s="301"/>
      <c r="K324" s="301"/>
      <c r="L324" s="301"/>
      <c r="M324" s="301"/>
      <c r="N324" s="301"/>
      <c r="O324" s="301"/>
      <c r="P324" s="301"/>
      <c r="Q324" s="301"/>
      <c r="R324" s="301"/>
      <c r="S324" s="301"/>
      <c r="T324" s="301"/>
      <c r="U324" s="301"/>
      <c r="V324" s="301"/>
      <c r="W324" s="301"/>
      <c r="X324" s="301"/>
      <c r="Y324" s="301"/>
      <c r="Z324" s="301"/>
    </row>
    <row r="325" spans="1:26" ht="12.75" customHeight="1" x14ac:dyDescent="0.2">
      <c r="A325" s="301"/>
      <c r="B325" s="301"/>
      <c r="C325" s="301"/>
      <c r="D325" s="301"/>
      <c r="E325" s="301"/>
      <c r="F325" s="301"/>
      <c r="G325" s="301"/>
      <c r="H325" s="301"/>
      <c r="I325" s="301"/>
      <c r="J325" s="301"/>
      <c r="K325" s="301"/>
      <c r="L325" s="301"/>
      <c r="M325" s="301"/>
      <c r="N325" s="301"/>
      <c r="O325" s="301"/>
      <c r="P325" s="301"/>
      <c r="Q325" s="301"/>
      <c r="R325" s="301"/>
      <c r="S325" s="301"/>
      <c r="T325" s="301"/>
      <c r="U325" s="301"/>
      <c r="V325" s="301"/>
      <c r="W325" s="301"/>
      <c r="X325" s="301"/>
      <c r="Y325" s="301"/>
      <c r="Z325" s="301"/>
    </row>
    <row r="326" spans="1:26" ht="12.75" customHeight="1" x14ac:dyDescent="0.2">
      <c r="A326" s="301"/>
      <c r="B326" s="301"/>
      <c r="C326" s="301"/>
      <c r="D326" s="301"/>
      <c r="E326" s="301"/>
      <c r="F326" s="301"/>
      <c r="G326" s="301"/>
      <c r="H326" s="301"/>
      <c r="I326" s="301"/>
      <c r="J326" s="301"/>
      <c r="K326" s="301"/>
      <c r="L326" s="301"/>
      <c r="M326" s="301"/>
      <c r="N326" s="301"/>
      <c r="O326" s="301"/>
      <c r="P326" s="301"/>
      <c r="Q326" s="301"/>
      <c r="R326" s="301"/>
      <c r="S326" s="301"/>
      <c r="T326" s="301"/>
      <c r="U326" s="301"/>
      <c r="V326" s="301"/>
      <c r="W326" s="301"/>
      <c r="X326" s="301"/>
      <c r="Y326" s="301"/>
      <c r="Z326" s="301"/>
    </row>
    <row r="327" spans="1:26" ht="12.75" customHeight="1" x14ac:dyDescent="0.2">
      <c r="A327" s="301"/>
      <c r="B327" s="301"/>
      <c r="C327" s="301"/>
      <c r="D327" s="301"/>
      <c r="E327" s="301"/>
      <c r="F327" s="301"/>
      <c r="G327" s="301"/>
      <c r="H327" s="301"/>
      <c r="I327" s="301"/>
      <c r="J327" s="301"/>
      <c r="K327" s="301"/>
      <c r="L327" s="301"/>
      <c r="M327" s="301"/>
      <c r="N327" s="301"/>
      <c r="O327" s="301"/>
      <c r="P327" s="301"/>
      <c r="Q327" s="301"/>
      <c r="R327" s="301"/>
      <c r="S327" s="301"/>
      <c r="T327" s="301"/>
      <c r="U327" s="301"/>
      <c r="V327" s="301"/>
      <c r="W327" s="301"/>
      <c r="X327" s="301"/>
      <c r="Y327" s="301"/>
      <c r="Z327" s="301"/>
    </row>
    <row r="328" spans="1:26" ht="12.75" customHeight="1" x14ac:dyDescent="0.2">
      <c r="A328" s="301"/>
      <c r="B328" s="301"/>
      <c r="C328" s="301"/>
      <c r="D328" s="301"/>
      <c r="E328" s="301"/>
      <c r="F328" s="301"/>
      <c r="G328" s="301"/>
      <c r="H328" s="301"/>
      <c r="I328" s="301"/>
      <c r="J328" s="301"/>
      <c r="K328" s="301"/>
      <c r="L328" s="301"/>
      <c r="M328" s="301"/>
      <c r="N328" s="301"/>
      <c r="O328" s="301"/>
      <c r="P328" s="301"/>
      <c r="Q328" s="301"/>
      <c r="R328" s="301"/>
      <c r="S328" s="301"/>
      <c r="T328" s="301"/>
      <c r="U328" s="301"/>
      <c r="V328" s="301"/>
      <c r="W328" s="301"/>
      <c r="X328" s="301"/>
      <c r="Y328" s="301"/>
      <c r="Z328" s="301"/>
    </row>
    <row r="329" spans="1:26" ht="12.75" customHeight="1" x14ac:dyDescent="0.2">
      <c r="A329" s="301"/>
      <c r="B329" s="301"/>
      <c r="C329" s="301"/>
      <c r="D329" s="301"/>
      <c r="E329" s="301"/>
      <c r="F329" s="301"/>
      <c r="G329" s="301"/>
      <c r="H329" s="301"/>
      <c r="I329" s="301"/>
      <c r="J329" s="301"/>
      <c r="K329" s="301"/>
      <c r="L329" s="301"/>
      <c r="M329" s="301"/>
      <c r="N329" s="301"/>
      <c r="O329" s="301"/>
      <c r="P329" s="301"/>
      <c r="Q329" s="301"/>
      <c r="R329" s="301"/>
      <c r="S329" s="301"/>
      <c r="T329" s="301"/>
      <c r="U329" s="301"/>
      <c r="V329" s="301"/>
      <c r="W329" s="301"/>
      <c r="X329" s="301"/>
      <c r="Y329" s="301"/>
      <c r="Z329" s="301"/>
    </row>
    <row r="330" spans="1:26" ht="12.75" customHeight="1" x14ac:dyDescent="0.2">
      <c r="A330" s="301"/>
      <c r="B330" s="301"/>
      <c r="C330" s="301"/>
      <c r="D330" s="301"/>
      <c r="E330" s="301"/>
      <c r="F330" s="301"/>
      <c r="G330" s="301"/>
      <c r="H330" s="301"/>
      <c r="I330" s="301"/>
      <c r="J330" s="301"/>
      <c r="K330" s="301"/>
      <c r="L330" s="301"/>
      <c r="M330" s="301"/>
      <c r="N330" s="301"/>
      <c r="O330" s="301"/>
      <c r="P330" s="301"/>
      <c r="Q330" s="301"/>
      <c r="R330" s="301"/>
      <c r="S330" s="301"/>
      <c r="T330" s="301"/>
      <c r="U330" s="301"/>
      <c r="V330" s="301"/>
      <c r="W330" s="301"/>
      <c r="X330" s="301"/>
      <c r="Y330" s="301"/>
      <c r="Z330" s="301"/>
    </row>
    <row r="331" spans="1:26" ht="12.75" customHeight="1" x14ac:dyDescent="0.2">
      <c r="A331" s="301"/>
      <c r="B331" s="301"/>
      <c r="C331" s="301"/>
      <c r="D331" s="301"/>
      <c r="E331" s="301"/>
      <c r="F331" s="301"/>
      <c r="G331" s="301"/>
      <c r="H331" s="301"/>
      <c r="I331" s="301"/>
      <c r="J331" s="301"/>
      <c r="K331" s="301"/>
      <c r="L331" s="301"/>
      <c r="M331" s="301"/>
      <c r="N331" s="301"/>
      <c r="O331" s="301"/>
      <c r="P331" s="301"/>
      <c r="Q331" s="301"/>
      <c r="R331" s="301"/>
      <c r="S331" s="301"/>
      <c r="T331" s="301"/>
      <c r="U331" s="301"/>
      <c r="V331" s="301"/>
      <c r="W331" s="301"/>
      <c r="X331" s="301"/>
      <c r="Y331" s="301"/>
      <c r="Z331" s="301"/>
    </row>
    <row r="332" spans="1:26" ht="12.75" customHeight="1" x14ac:dyDescent="0.2">
      <c r="A332" s="301"/>
      <c r="B332" s="301"/>
      <c r="C332" s="301"/>
      <c r="D332" s="301"/>
      <c r="E332" s="301"/>
      <c r="F332" s="301"/>
      <c r="G332" s="301"/>
      <c r="H332" s="301"/>
      <c r="I332" s="301"/>
      <c r="J332" s="301"/>
      <c r="K332" s="301"/>
      <c r="L332" s="301"/>
      <c r="M332" s="301"/>
      <c r="N332" s="301"/>
      <c r="O332" s="301"/>
      <c r="P332" s="301"/>
      <c r="Q332" s="301"/>
      <c r="R332" s="301"/>
      <c r="S332" s="301"/>
      <c r="T332" s="301"/>
      <c r="U332" s="301"/>
      <c r="V332" s="301"/>
      <c r="W332" s="301"/>
      <c r="X332" s="301"/>
      <c r="Y332" s="301"/>
      <c r="Z332" s="301"/>
    </row>
    <row r="333" spans="1:26" ht="12.75" customHeight="1" x14ac:dyDescent="0.2">
      <c r="A333" s="301"/>
      <c r="B333" s="301"/>
      <c r="C333" s="301"/>
      <c r="D333" s="301"/>
      <c r="E333" s="301"/>
      <c r="F333" s="301"/>
      <c r="G333" s="301"/>
      <c r="H333" s="301"/>
      <c r="I333" s="301"/>
      <c r="J333" s="301"/>
      <c r="K333" s="301"/>
      <c r="L333" s="301"/>
      <c r="M333" s="301"/>
      <c r="N333" s="301"/>
      <c r="O333" s="301"/>
      <c r="P333" s="301"/>
      <c r="Q333" s="301"/>
      <c r="R333" s="301"/>
      <c r="S333" s="301"/>
      <c r="T333" s="301"/>
      <c r="U333" s="301"/>
      <c r="V333" s="301"/>
      <c r="W333" s="301"/>
      <c r="X333" s="301"/>
      <c r="Y333" s="301"/>
      <c r="Z333" s="301"/>
    </row>
    <row r="334" spans="1:26" ht="12.75" customHeight="1" x14ac:dyDescent="0.2">
      <c r="A334" s="301"/>
      <c r="B334" s="301"/>
      <c r="C334" s="301"/>
      <c r="D334" s="301"/>
      <c r="E334" s="301"/>
      <c r="F334" s="301"/>
      <c r="G334" s="301"/>
      <c r="H334" s="301"/>
      <c r="I334" s="301"/>
      <c r="J334" s="301"/>
      <c r="K334" s="301"/>
      <c r="L334" s="301"/>
      <c r="M334" s="301"/>
      <c r="N334" s="301"/>
      <c r="O334" s="301"/>
      <c r="P334" s="301"/>
      <c r="Q334" s="301"/>
      <c r="R334" s="301"/>
      <c r="S334" s="301"/>
      <c r="T334" s="301"/>
      <c r="U334" s="301"/>
      <c r="V334" s="301"/>
      <c r="W334" s="301"/>
      <c r="X334" s="301"/>
      <c r="Y334" s="301"/>
      <c r="Z334" s="301"/>
    </row>
    <row r="335" spans="1:26" ht="12.75" customHeight="1" x14ac:dyDescent="0.2">
      <c r="A335" s="301"/>
      <c r="B335" s="301"/>
      <c r="C335" s="301"/>
      <c r="D335" s="301"/>
      <c r="E335" s="301"/>
      <c r="F335" s="301"/>
      <c r="G335" s="301"/>
      <c r="H335" s="301"/>
      <c r="I335" s="301"/>
      <c r="J335" s="301"/>
      <c r="K335" s="301"/>
      <c r="L335" s="301"/>
      <c r="M335" s="301"/>
      <c r="N335" s="301"/>
      <c r="O335" s="301"/>
      <c r="P335" s="301"/>
      <c r="Q335" s="301"/>
      <c r="R335" s="301"/>
      <c r="S335" s="301"/>
      <c r="T335" s="301"/>
      <c r="U335" s="301"/>
      <c r="V335" s="301"/>
      <c r="W335" s="301"/>
      <c r="X335" s="301"/>
      <c r="Y335" s="301"/>
      <c r="Z335" s="301"/>
    </row>
    <row r="336" spans="1:26" ht="12.75" customHeight="1" x14ac:dyDescent="0.2">
      <c r="A336" s="301"/>
      <c r="B336" s="301"/>
      <c r="C336" s="301"/>
      <c r="D336" s="301"/>
      <c r="E336" s="301"/>
      <c r="F336" s="301"/>
      <c r="G336" s="301"/>
      <c r="H336" s="301"/>
      <c r="I336" s="301"/>
      <c r="J336" s="301"/>
      <c r="K336" s="301"/>
      <c r="L336" s="301"/>
      <c r="M336" s="301"/>
      <c r="N336" s="301"/>
      <c r="O336" s="301"/>
      <c r="P336" s="301"/>
      <c r="Q336" s="301"/>
      <c r="R336" s="301"/>
      <c r="S336" s="301"/>
      <c r="T336" s="301"/>
      <c r="U336" s="301"/>
      <c r="V336" s="301"/>
      <c r="W336" s="301"/>
      <c r="X336" s="301"/>
      <c r="Y336" s="301"/>
      <c r="Z336" s="301"/>
    </row>
    <row r="337" spans="1:26" ht="12.75" customHeight="1" x14ac:dyDescent="0.2">
      <c r="A337" s="301"/>
      <c r="B337" s="301"/>
      <c r="C337" s="301"/>
      <c r="D337" s="301"/>
      <c r="E337" s="301"/>
      <c r="F337" s="301"/>
      <c r="G337" s="301"/>
      <c r="H337" s="301"/>
      <c r="I337" s="301"/>
      <c r="J337" s="301"/>
      <c r="K337" s="301"/>
      <c r="L337" s="301"/>
      <c r="M337" s="301"/>
      <c r="N337" s="301"/>
      <c r="O337" s="301"/>
      <c r="P337" s="301"/>
      <c r="Q337" s="301"/>
      <c r="R337" s="301"/>
      <c r="S337" s="301"/>
      <c r="T337" s="301"/>
      <c r="U337" s="301"/>
      <c r="V337" s="301"/>
      <c r="W337" s="301"/>
      <c r="X337" s="301"/>
      <c r="Y337" s="301"/>
      <c r="Z337" s="301"/>
    </row>
    <row r="338" spans="1:26" ht="12.75" customHeight="1" x14ac:dyDescent="0.2">
      <c r="A338" s="301"/>
      <c r="B338" s="301"/>
      <c r="C338" s="301"/>
      <c r="D338" s="301"/>
      <c r="E338" s="301"/>
      <c r="F338" s="301"/>
      <c r="G338" s="301"/>
      <c r="H338" s="301"/>
      <c r="I338" s="301"/>
      <c r="J338" s="301"/>
      <c r="K338" s="301"/>
      <c r="L338" s="301"/>
      <c r="M338" s="301"/>
      <c r="N338" s="301"/>
      <c r="O338" s="301"/>
      <c r="P338" s="301"/>
      <c r="Q338" s="301"/>
      <c r="R338" s="301"/>
      <c r="S338" s="301"/>
      <c r="T338" s="301"/>
      <c r="U338" s="301"/>
      <c r="V338" s="301"/>
      <c r="W338" s="301"/>
      <c r="X338" s="301"/>
      <c r="Y338" s="301"/>
      <c r="Z338" s="301"/>
    </row>
    <row r="339" spans="1:26" ht="12.75" customHeight="1" x14ac:dyDescent="0.2">
      <c r="A339" s="301"/>
      <c r="B339" s="301"/>
      <c r="C339" s="301"/>
      <c r="D339" s="301"/>
      <c r="E339" s="301"/>
      <c r="F339" s="301"/>
      <c r="G339" s="301"/>
      <c r="H339" s="301"/>
      <c r="I339" s="301"/>
      <c r="J339" s="301"/>
      <c r="K339" s="301"/>
      <c r="L339" s="301"/>
      <c r="M339" s="301"/>
      <c r="N339" s="301"/>
      <c r="O339" s="301"/>
      <c r="P339" s="301"/>
      <c r="Q339" s="301"/>
      <c r="R339" s="301"/>
      <c r="S339" s="301"/>
      <c r="T339" s="301"/>
      <c r="U339" s="301"/>
      <c r="V339" s="301"/>
      <c r="W339" s="301"/>
      <c r="X339" s="301"/>
      <c r="Y339" s="301"/>
      <c r="Z339" s="301"/>
    </row>
    <row r="340" spans="1:26" ht="12.75" customHeight="1" x14ac:dyDescent="0.2">
      <c r="A340" s="301"/>
      <c r="B340" s="301"/>
      <c r="C340" s="301"/>
      <c r="D340" s="301"/>
      <c r="E340" s="301"/>
      <c r="F340" s="301"/>
      <c r="G340" s="301"/>
      <c r="H340" s="301"/>
      <c r="I340" s="301"/>
      <c r="J340" s="301"/>
      <c r="K340" s="301"/>
      <c r="L340" s="301"/>
      <c r="M340" s="301"/>
      <c r="N340" s="301"/>
      <c r="O340" s="301"/>
      <c r="P340" s="301"/>
      <c r="Q340" s="301"/>
      <c r="R340" s="301"/>
      <c r="S340" s="301"/>
      <c r="T340" s="301"/>
      <c r="U340" s="301"/>
      <c r="V340" s="301"/>
      <c r="W340" s="301"/>
      <c r="X340" s="301"/>
      <c r="Y340" s="301"/>
      <c r="Z340" s="301"/>
    </row>
    <row r="341" spans="1:26" ht="12.75" customHeight="1" x14ac:dyDescent="0.2">
      <c r="A341" s="301"/>
      <c r="B341" s="301"/>
      <c r="C341" s="301"/>
      <c r="D341" s="301"/>
      <c r="E341" s="301"/>
      <c r="F341" s="301"/>
      <c r="G341" s="301"/>
      <c r="H341" s="301"/>
      <c r="I341" s="301"/>
      <c r="J341" s="301"/>
      <c r="K341" s="301"/>
      <c r="L341" s="301"/>
      <c r="M341" s="301"/>
      <c r="N341" s="301"/>
      <c r="O341" s="301"/>
      <c r="P341" s="301"/>
      <c r="Q341" s="301"/>
      <c r="R341" s="301"/>
      <c r="S341" s="301"/>
      <c r="T341" s="301"/>
      <c r="U341" s="301"/>
      <c r="V341" s="301"/>
      <c r="W341" s="301"/>
      <c r="X341" s="301"/>
      <c r="Y341" s="301"/>
      <c r="Z341" s="301"/>
    </row>
    <row r="342" spans="1:26" ht="12.75" customHeight="1" x14ac:dyDescent="0.2">
      <c r="A342" s="301"/>
      <c r="B342" s="301"/>
      <c r="C342" s="301"/>
      <c r="D342" s="301"/>
      <c r="E342" s="301"/>
      <c r="F342" s="301"/>
      <c r="G342" s="301"/>
      <c r="H342" s="301"/>
      <c r="I342" s="301"/>
      <c r="J342" s="301"/>
      <c r="K342" s="301"/>
      <c r="L342" s="301"/>
      <c r="M342" s="301"/>
      <c r="N342" s="301"/>
      <c r="O342" s="301"/>
      <c r="P342" s="301"/>
      <c r="Q342" s="301"/>
      <c r="R342" s="301"/>
      <c r="S342" s="301"/>
      <c r="T342" s="301"/>
      <c r="U342" s="301"/>
      <c r="V342" s="301"/>
      <c r="W342" s="301"/>
      <c r="X342" s="301"/>
      <c r="Y342" s="301"/>
      <c r="Z342" s="301"/>
    </row>
    <row r="343" spans="1:26" ht="12.75" customHeight="1" x14ac:dyDescent="0.2">
      <c r="A343" s="301"/>
      <c r="B343" s="301"/>
      <c r="C343" s="301"/>
      <c r="D343" s="301"/>
      <c r="E343" s="301"/>
      <c r="F343" s="301"/>
      <c r="G343" s="301"/>
      <c r="H343" s="301"/>
      <c r="I343" s="301"/>
      <c r="J343" s="301"/>
      <c r="K343" s="301"/>
      <c r="L343" s="301"/>
      <c r="M343" s="301"/>
      <c r="N343" s="301"/>
      <c r="O343" s="301"/>
      <c r="P343" s="301"/>
      <c r="Q343" s="301"/>
      <c r="R343" s="301"/>
      <c r="S343" s="301"/>
      <c r="T343" s="301"/>
      <c r="U343" s="301"/>
      <c r="V343" s="301"/>
      <c r="W343" s="301"/>
      <c r="X343" s="301"/>
      <c r="Y343" s="301"/>
      <c r="Z343" s="301"/>
    </row>
    <row r="344" spans="1:26" ht="12.75" customHeight="1" x14ac:dyDescent="0.2">
      <c r="A344" s="301"/>
      <c r="B344" s="301"/>
      <c r="C344" s="301"/>
      <c r="D344" s="301"/>
      <c r="E344" s="301"/>
      <c r="F344" s="301"/>
      <c r="G344" s="301"/>
      <c r="H344" s="301"/>
      <c r="I344" s="301"/>
      <c r="J344" s="301"/>
      <c r="K344" s="301"/>
      <c r="L344" s="301"/>
      <c r="M344" s="301"/>
      <c r="N344" s="301"/>
      <c r="O344" s="301"/>
      <c r="P344" s="301"/>
      <c r="Q344" s="301"/>
      <c r="R344" s="301"/>
      <c r="S344" s="301"/>
      <c r="T344" s="301"/>
      <c r="U344" s="301"/>
      <c r="V344" s="301"/>
      <c r="W344" s="301"/>
      <c r="X344" s="301"/>
      <c r="Y344" s="301"/>
      <c r="Z344" s="301"/>
    </row>
    <row r="345" spans="1:26" ht="12.75" customHeight="1" x14ac:dyDescent="0.2">
      <c r="A345" s="301"/>
      <c r="B345" s="301"/>
      <c r="C345" s="301"/>
      <c r="D345" s="301"/>
      <c r="E345" s="301"/>
      <c r="F345" s="301"/>
      <c r="G345" s="301"/>
      <c r="H345" s="301"/>
      <c r="I345" s="301"/>
      <c r="J345" s="301"/>
      <c r="K345" s="301"/>
      <c r="L345" s="301"/>
      <c r="M345" s="301"/>
      <c r="N345" s="301"/>
      <c r="O345" s="301"/>
      <c r="P345" s="301"/>
      <c r="Q345" s="301"/>
      <c r="R345" s="301"/>
      <c r="S345" s="301"/>
      <c r="T345" s="301"/>
      <c r="U345" s="301"/>
      <c r="V345" s="301"/>
      <c r="W345" s="301"/>
      <c r="X345" s="301"/>
      <c r="Y345" s="301"/>
      <c r="Z345" s="301"/>
    </row>
    <row r="346" spans="1:26" ht="12.75" customHeight="1" x14ac:dyDescent="0.2">
      <c r="A346" s="301"/>
      <c r="B346" s="301"/>
      <c r="C346" s="301"/>
      <c r="D346" s="301"/>
      <c r="E346" s="301"/>
      <c r="F346" s="301"/>
      <c r="G346" s="301"/>
      <c r="H346" s="301"/>
      <c r="I346" s="301"/>
      <c r="J346" s="301"/>
      <c r="K346" s="301"/>
      <c r="L346" s="301"/>
      <c r="M346" s="301"/>
      <c r="N346" s="301"/>
      <c r="O346" s="301"/>
      <c r="P346" s="301"/>
      <c r="Q346" s="301"/>
      <c r="R346" s="301"/>
      <c r="S346" s="301"/>
      <c r="T346" s="301"/>
      <c r="U346" s="301"/>
      <c r="V346" s="301"/>
      <c r="W346" s="301"/>
      <c r="X346" s="301"/>
      <c r="Y346" s="301"/>
      <c r="Z346" s="301"/>
    </row>
    <row r="347" spans="1:26" ht="12.75" customHeight="1" x14ac:dyDescent="0.2">
      <c r="A347" s="301"/>
      <c r="B347" s="301"/>
      <c r="C347" s="301"/>
      <c r="D347" s="301"/>
      <c r="E347" s="301"/>
      <c r="F347" s="301"/>
      <c r="G347" s="301"/>
      <c r="H347" s="301"/>
      <c r="I347" s="301"/>
      <c r="J347" s="301"/>
      <c r="K347" s="301"/>
      <c r="L347" s="301"/>
      <c r="M347" s="301"/>
      <c r="N347" s="301"/>
      <c r="O347" s="301"/>
      <c r="P347" s="301"/>
      <c r="Q347" s="301"/>
      <c r="R347" s="301"/>
      <c r="S347" s="301"/>
      <c r="T347" s="301"/>
      <c r="U347" s="301"/>
      <c r="V347" s="301"/>
      <c r="W347" s="301"/>
      <c r="X347" s="301"/>
      <c r="Y347" s="301"/>
      <c r="Z347" s="301"/>
    </row>
    <row r="348" spans="1:26" ht="12.75" customHeight="1" x14ac:dyDescent="0.2">
      <c r="A348" s="301"/>
      <c r="B348" s="301"/>
      <c r="C348" s="301"/>
      <c r="D348" s="301"/>
      <c r="E348" s="301"/>
      <c r="F348" s="301"/>
      <c r="G348" s="301"/>
      <c r="H348" s="301"/>
      <c r="I348" s="301"/>
      <c r="J348" s="301"/>
      <c r="K348" s="301"/>
      <c r="L348" s="301"/>
      <c r="M348" s="301"/>
      <c r="N348" s="301"/>
      <c r="O348" s="301"/>
      <c r="P348" s="301"/>
      <c r="Q348" s="301"/>
      <c r="R348" s="301"/>
      <c r="S348" s="301"/>
      <c r="T348" s="301"/>
      <c r="U348" s="301"/>
      <c r="V348" s="301"/>
      <c r="W348" s="301"/>
      <c r="X348" s="301"/>
      <c r="Y348" s="301"/>
      <c r="Z348" s="301"/>
    </row>
    <row r="349" spans="1:26" ht="12.75" customHeight="1" x14ac:dyDescent="0.2">
      <c r="A349" s="301"/>
      <c r="B349" s="301"/>
      <c r="C349" s="301"/>
      <c r="D349" s="301"/>
      <c r="E349" s="301"/>
      <c r="F349" s="301"/>
      <c r="G349" s="301"/>
      <c r="H349" s="301"/>
      <c r="I349" s="301"/>
      <c r="J349" s="301"/>
      <c r="K349" s="301"/>
      <c r="L349" s="301"/>
      <c r="M349" s="301"/>
      <c r="N349" s="301"/>
      <c r="O349" s="301"/>
      <c r="P349" s="301"/>
      <c r="Q349" s="301"/>
      <c r="R349" s="301"/>
      <c r="S349" s="301"/>
      <c r="T349" s="301"/>
      <c r="U349" s="301"/>
      <c r="V349" s="301"/>
      <c r="W349" s="301"/>
      <c r="X349" s="301"/>
      <c r="Y349" s="301"/>
      <c r="Z349" s="301"/>
    </row>
    <row r="350" spans="1:26" ht="12.75" customHeight="1" x14ac:dyDescent="0.2">
      <c r="A350" s="301"/>
      <c r="B350" s="301"/>
      <c r="C350" s="301"/>
      <c r="D350" s="301"/>
      <c r="E350" s="301"/>
      <c r="F350" s="301"/>
      <c r="G350" s="301"/>
      <c r="H350" s="301"/>
      <c r="I350" s="301"/>
      <c r="J350" s="301"/>
      <c r="K350" s="301"/>
      <c r="L350" s="301"/>
      <c r="M350" s="301"/>
      <c r="N350" s="301"/>
      <c r="O350" s="301"/>
      <c r="P350" s="301"/>
      <c r="Q350" s="301"/>
      <c r="R350" s="301"/>
      <c r="S350" s="301"/>
      <c r="T350" s="301"/>
      <c r="U350" s="301"/>
      <c r="V350" s="301"/>
      <c r="W350" s="301"/>
      <c r="X350" s="301"/>
      <c r="Y350" s="301"/>
      <c r="Z350" s="301"/>
    </row>
    <row r="351" spans="1:26" ht="12.75" customHeight="1" x14ac:dyDescent="0.2">
      <c r="A351" s="301"/>
      <c r="B351" s="301"/>
      <c r="C351" s="301"/>
      <c r="D351" s="301"/>
      <c r="E351" s="301"/>
      <c r="F351" s="301"/>
      <c r="G351" s="301"/>
      <c r="H351" s="301"/>
      <c r="I351" s="301"/>
      <c r="J351" s="301"/>
      <c r="K351" s="301"/>
      <c r="L351" s="301"/>
      <c r="M351" s="301"/>
      <c r="N351" s="301"/>
      <c r="O351" s="301"/>
      <c r="P351" s="301"/>
      <c r="Q351" s="301"/>
      <c r="R351" s="301"/>
      <c r="S351" s="301"/>
      <c r="T351" s="301"/>
      <c r="U351" s="301"/>
      <c r="V351" s="301"/>
      <c r="W351" s="301"/>
      <c r="X351" s="301"/>
      <c r="Y351" s="301"/>
      <c r="Z351" s="301"/>
    </row>
    <row r="352" spans="1:26" ht="12.75" customHeight="1" x14ac:dyDescent="0.2">
      <c r="A352" s="301"/>
      <c r="B352" s="301"/>
      <c r="C352" s="301"/>
      <c r="D352" s="301"/>
      <c r="E352" s="301"/>
      <c r="F352" s="301"/>
      <c r="G352" s="301"/>
      <c r="H352" s="301"/>
      <c r="I352" s="301"/>
      <c r="J352" s="301"/>
      <c r="K352" s="301"/>
      <c r="L352" s="301"/>
      <c r="M352" s="301"/>
      <c r="N352" s="301"/>
      <c r="O352" s="301"/>
      <c r="P352" s="301"/>
      <c r="Q352" s="301"/>
      <c r="R352" s="301"/>
      <c r="S352" s="301"/>
      <c r="T352" s="301"/>
      <c r="U352" s="301"/>
      <c r="V352" s="301"/>
      <c r="W352" s="301"/>
      <c r="X352" s="301"/>
      <c r="Y352" s="301"/>
      <c r="Z352" s="301"/>
    </row>
    <row r="353" spans="1:26" ht="12.75" customHeight="1" x14ac:dyDescent="0.2">
      <c r="A353" s="301"/>
      <c r="B353" s="301"/>
      <c r="C353" s="301"/>
      <c r="D353" s="301"/>
      <c r="E353" s="301"/>
      <c r="F353" s="301"/>
      <c r="G353" s="301"/>
      <c r="H353" s="301"/>
      <c r="I353" s="301"/>
      <c r="J353" s="301"/>
      <c r="K353" s="301"/>
      <c r="L353" s="301"/>
      <c r="M353" s="301"/>
      <c r="N353" s="301"/>
      <c r="O353" s="301"/>
      <c r="P353" s="301"/>
      <c r="Q353" s="301"/>
      <c r="R353" s="301"/>
      <c r="S353" s="301"/>
      <c r="T353" s="301"/>
      <c r="U353" s="301"/>
      <c r="V353" s="301"/>
      <c r="W353" s="301"/>
      <c r="X353" s="301"/>
      <c r="Y353" s="301"/>
      <c r="Z353" s="301"/>
    </row>
    <row r="354" spans="1:26" ht="12.75" customHeight="1" x14ac:dyDescent="0.2">
      <c r="A354" s="301"/>
      <c r="B354" s="301"/>
      <c r="C354" s="301"/>
      <c r="D354" s="301"/>
      <c r="E354" s="301"/>
      <c r="F354" s="301"/>
      <c r="G354" s="301"/>
      <c r="H354" s="301"/>
      <c r="I354" s="301"/>
      <c r="J354" s="301"/>
      <c r="K354" s="301"/>
      <c r="L354" s="301"/>
      <c r="M354" s="301"/>
      <c r="N354" s="301"/>
      <c r="O354" s="301"/>
      <c r="P354" s="301"/>
      <c r="Q354" s="301"/>
      <c r="R354" s="301"/>
      <c r="S354" s="301"/>
      <c r="T354" s="301"/>
      <c r="U354" s="301"/>
      <c r="V354" s="301"/>
      <c r="W354" s="301"/>
      <c r="X354" s="301"/>
      <c r="Y354" s="301"/>
      <c r="Z354" s="301"/>
    </row>
    <row r="355" spans="1:26" ht="12.75" customHeight="1" x14ac:dyDescent="0.2">
      <c r="A355" s="301"/>
      <c r="B355" s="301"/>
      <c r="C355" s="301"/>
      <c r="D355" s="301"/>
      <c r="E355" s="301"/>
      <c r="F355" s="301"/>
      <c r="G355" s="301"/>
      <c r="H355" s="301"/>
      <c r="I355" s="301"/>
      <c r="J355" s="301"/>
      <c r="K355" s="301"/>
      <c r="L355" s="301"/>
      <c r="M355" s="301"/>
      <c r="N355" s="301"/>
      <c r="O355" s="301"/>
      <c r="P355" s="301"/>
      <c r="Q355" s="301"/>
      <c r="R355" s="301"/>
      <c r="S355" s="301"/>
      <c r="T355" s="301"/>
      <c r="U355" s="301"/>
      <c r="V355" s="301"/>
      <c r="W355" s="301"/>
      <c r="X355" s="301"/>
      <c r="Y355" s="301"/>
      <c r="Z355" s="301"/>
    </row>
    <row r="356" spans="1:26" ht="12.75" customHeight="1" x14ac:dyDescent="0.2">
      <c r="A356" s="301"/>
      <c r="B356" s="301"/>
      <c r="C356" s="301"/>
      <c r="D356" s="301"/>
      <c r="E356" s="301"/>
      <c r="F356" s="301"/>
      <c r="G356" s="301"/>
      <c r="H356" s="301"/>
      <c r="I356" s="301"/>
      <c r="J356" s="301"/>
      <c r="K356" s="301"/>
      <c r="L356" s="301"/>
      <c r="M356" s="301"/>
      <c r="N356" s="301"/>
      <c r="O356" s="301"/>
      <c r="P356" s="301"/>
      <c r="Q356" s="301"/>
      <c r="R356" s="301"/>
      <c r="S356" s="301"/>
      <c r="T356" s="301"/>
      <c r="U356" s="301"/>
      <c r="V356" s="301"/>
      <c r="W356" s="301"/>
      <c r="X356" s="301"/>
      <c r="Y356" s="301"/>
      <c r="Z356" s="301"/>
    </row>
    <row r="357" spans="1:26" ht="12.75" customHeight="1" x14ac:dyDescent="0.2">
      <c r="A357" s="301"/>
      <c r="B357" s="301"/>
      <c r="C357" s="301"/>
      <c r="D357" s="301"/>
      <c r="E357" s="301"/>
      <c r="F357" s="301"/>
      <c r="G357" s="301"/>
      <c r="H357" s="301"/>
      <c r="I357" s="301"/>
      <c r="J357" s="301"/>
      <c r="K357" s="301"/>
      <c r="L357" s="301"/>
      <c r="M357" s="301"/>
      <c r="N357" s="301"/>
      <c r="O357" s="301"/>
      <c r="P357" s="301"/>
      <c r="Q357" s="301"/>
      <c r="R357" s="301"/>
      <c r="S357" s="301"/>
      <c r="T357" s="301"/>
      <c r="U357" s="301"/>
      <c r="V357" s="301"/>
      <c r="W357" s="301"/>
      <c r="X357" s="301"/>
      <c r="Y357" s="301"/>
      <c r="Z357" s="301"/>
    </row>
    <row r="358" spans="1:26" ht="12.75" customHeight="1" x14ac:dyDescent="0.2">
      <c r="A358" s="301"/>
      <c r="B358" s="301"/>
      <c r="C358" s="301"/>
      <c r="D358" s="301"/>
      <c r="E358" s="301"/>
      <c r="F358" s="301"/>
      <c r="G358" s="301"/>
      <c r="H358" s="301"/>
      <c r="I358" s="301"/>
      <c r="J358" s="301"/>
      <c r="K358" s="301"/>
      <c r="L358" s="301"/>
      <c r="M358" s="301"/>
      <c r="N358" s="301"/>
      <c r="O358" s="301"/>
      <c r="P358" s="301"/>
      <c r="Q358" s="301"/>
      <c r="R358" s="301"/>
      <c r="S358" s="301"/>
      <c r="T358" s="301"/>
      <c r="U358" s="301"/>
      <c r="V358" s="301"/>
      <c r="W358" s="301"/>
      <c r="X358" s="301"/>
      <c r="Y358" s="301"/>
      <c r="Z358" s="301"/>
    </row>
    <row r="359" spans="1:26" ht="12.75" customHeight="1" x14ac:dyDescent="0.2">
      <c r="A359" s="301"/>
      <c r="B359" s="301"/>
      <c r="C359" s="301"/>
      <c r="D359" s="301"/>
      <c r="E359" s="301"/>
      <c r="F359" s="301"/>
      <c r="G359" s="301"/>
      <c r="H359" s="301"/>
      <c r="I359" s="301"/>
      <c r="J359" s="301"/>
      <c r="K359" s="301"/>
      <c r="L359" s="301"/>
      <c r="M359" s="301"/>
      <c r="N359" s="301"/>
      <c r="O359" s="301"/>
      <c r="P359" s="301"/>
      <c r="Q359" s="301"/>
      <c r="R359" s="301"/>
      <c r="S359" s="301"/>
      <c r="T359" s="301"/>
      <c r="U359" s="301"/>
      <c r="V359" s="301"/>
      <c r="W359" s="301"/>
      <c r="X359" s="301"/>
      <c r="Y359" s="301"/>
      <c r="Z359" s="301"/>
    </row>
    <row r="360" spans="1:26" ht="12.75" customHeight="1" x14ac:dyDescent="0.2">
      <c r="A360" s="301"/>
      <c r="B360" s="301"/>
      <c r="C360" s="301"/>
      <c r="D360" s="301"/>
      <c r="E360" s="301"/>
      <c r="F360" s="301"/>
      <c r="G360" s="301"/>
      <c r="H360" s="301"/>
      <c r="I360" s="301"/>
      <c r="J360" s="301"/>
      <c r="K360" s="301"/>
      <c r="L360" s="301"/>
      <c r="M360" s="301"/>
      <c r="N360" s="301"/>
      <c r="O360" s="301"/>
      <c r="P360" s="301"/>
      <c r="Q360" s="301"/>
      <c r="R360" s="301"/>
      <c r="S360" s="301"/>
      <c r="T360" s="301"/>
      <c r="U360" s="301"/>
      <c r="V360" s="301"/>
      <c r="W360" s="301"/>
      <c r="X360" s="301"/>
      <c r="Y360" s="301"/>
      <c r="Z360" s="301"/>
    </row>
    <row r="361" spans="1:26" ht="12.75" customHeight="1" x14ac:dyDescent="0.2">
      <c r="A361" s="301"/>
      <c r="B361" s="301"/>
      <c r="C361" s="301"/>
      <c r="D361" s="301"/>
      <c r="E361" s="301"/>
      <c r="F361" s="301"/>
      <c r="G361" s="301"/>
      <c r="H361" s="301"/>
      <c r="I361" s="301"/>
      <c r="J361" s="301"/>
      <c r="K361" s="301"/>
      <c r="L361" s="301"/>
      <c r="M361" s="301"/>
      <c r="N361" s="301"/>
      <c r="O361" s="301"/>
      <c r="P361" s="301"/>
      <c r="Q361" s="301"/>
      <c r="R361" s="301"/>
      <c r="S361" s="301"/>
      <c r="T361" s="301"/>
      <c r="U361" s="301"/>
      <c r="V361" s="301"/>
      <c r="W361" s="301"/>
      <c r="X361" s="301"/>
      <c r="Y361" s="301"/>
      <c r="Z361" s="301"/>
    </row>
    <row r="362" spans="1:26" ht="12.75" customHeight="1" x14ac:dyDescent="0.2">
      <c r="A362" s="301"/>
      <c r="B362" s="301"/>
      <c r="C362" s="301"/>
      <c r="D362" s="301"/>
      <c r="E362" s="301"/>
      <c r="F362" s="301"/>
      <c r="G362" s="301"/>
      <c r="H362" s="301"/>
      <c r="I362" s="301"/>
      <c r="J362" s="301"/>
      <c r="K362" s="301"/>
      <c r="L362" s="301"/>
      <c r="M362" s="301"/>
      <c r="N362" s="301"/>
      <c r="O362" s="301"/>
      <c r="P362" s="301"/>
      <c r="Q362" s="301"/>
      <c r="R362" s="301"/>
      <c r="S362" s="301"/>
      <c r="T362" s="301"/>
      <c r="U362" s="301"/>
      <c r="V362" s="301"/>
      <c r="W362" s="301"/>
      <c r="X362" s="301"/>
      <c r="Y362" s="301"/>
      <c r="Z362" s="301"/>
    </row>
    <row r="363" spans="1:26" ht="12.75" customHeight="1" x14ac:dyDescent="0.2">
      <c r="A363" s="301"/>
      <c r="B363" s="301"/>
      <c r="C363" s="301"/>
      <c r="D363" s="301"/>
      <c r="E363" s="301"/>
      <c r="F363" s="301"/>
      <c r="G363" s="301"/>
      <c r="H363" s="301"/>
      <c r="I363" s="301"/>
      <c r="J363" s="301"/>
      <c r="K363" s="301"/>
      <c r="L363" s="301"/>
      <c r="M363" s="301"/>
      <c r="N363" s="301"/>
      <c r="O363" s="301"/>
      <c r="P363" s="301"/>
      <c r="Q363" s="301"/>
      <c r="R363" s="301"/>
      <c r="S363" s="301"/>
      <c r="T363" s="301"/>
      <c r="U363" s="301"/>
      <c r="V363" s="301"/>
      <c r="W363" s="301"/>
      <c r="X363" s="301"/>
      <c r="Y363" s="301"/>
      <c r="Z363" s="301"/>
    </row>
    <row r="364" spans="1:26" ht="12.75" customHeight="1" x14ac:dyDescent="0.2">
      <c r="A364" s="301"/>
      <c r="B364" s="301"/>
      <c r="C364" s="301"/>
      <c r="D364" s="301"/>
      <c r="E364" s="301"/>
      <c r="F364" s="301"/>
      <c r="G364" s="301"/>
      <c r="H364" s="301"/>
      <c r="I364" s="301"/>
      <c r="J364" s="301"/>
      <c r="K364" s="301"/>
      <c r="L364" s="301"/>
      <c r="M364" s="301"/>
      <c r="N364" s="301"/>
      <c r="O364" s="301"/>
      <c r="P364" s="301"/>
      <c r="Q364" s="301"/>
      <c r="R364" s="301"/>
      <c r="S364" s="301"/>
      <c r="T364" s="301"/>
      <c r="U364" s="301"/>
      <c r="V364" s="301"/>
      <c r="W364" s="301"/>
      <c r="X364" s="301"/>
      <c r="Y364" s="301"/>
      <c r="Z364" s="301"/>
    </row>
    <row r="365" spans="1:26" ht="12.75" customHeight="1" x14ac:dyDescent="0.2">
      <c r="A365" s="301"/>
      <c r="B365" s="301"/>
      <c r="C365" s="301"/>
      <c r="D365" s="301"/>
      <c r="E365" s="301"/>
      <c r="F365" s="301"/>
      <c r="G365" s="301"/>
      <c r="H365" s="301"/>
      <c r="I365" s="301"/>
      <c r="J365" s="301"/>
      <c r="K365" s="301"/>
      <c r="L365" s="301"/>
      <c r="M365" s="301"/>
      <c r="N365" s="301"/>
      <c r="O365" s="301"/>
      <c r="P365" s="301"/>
      <c r="Q365" s="301"/>
      <c r="R365" s="301"/>
      <c r="S365" s="301"/>
      <c r="T365" s="301"/>
      <c r="U365" s="301"/>
      <c r="V365" s="301"/>
      <c r="W365" s="301"/>
      <c r="X365" s="301"/>
      <c r="Y365" s="301"/>
      <c r="Z365" s="301"/>
    </row>
    <row r="366" spans="1:26" ht="12.75" customHeight="1" x14ac:dyDescent="0.2">
      <c r="A366" s="301"/>
      <c r="B366" s="301"/>
      <c r="C366" s="301"/>
      <c r="D366" s="301"/>
      <c r="E366" s="301"/>
      <c r="F366" s="301"/>
      <c r="G366" s="301"/>
      <c r="H366" s="301"/>
      <c r="I366" s="301"/>
      <c r="J366" s="301"/>
      <c r="K366" s="301"/>
      <c r="L366" s="301"/>
      <c r="M366" s="301"/>
      <c r="N366" s="301"/>
      <c r="O366" s="301"/>
      <c r="P366" s="301"/>
      <c r="Q366" s="301"/>
      <c r="R366" s="301"/>
      <c r="S366" s="301"/>
      <c r="T366" s="301"/>
      <c r="U366" s="301"/>
      <c r="V366" s="301"/>
      <c r="W366" s="301"/>
      <c r="X366" s="301"/>
      <c r="Y366" s="301"/>
      <c r="Z366" s="301"/>
    </row>
    <row r="367" spans="1:26" ht="12.75" customHeight="1" x14ac:dyDescent="0.2">
      <c r="A367" s="301"/>
      <c r="B367" s="301"/>
      <c r="C367" s="301"/>
      <c r="D367" s="301"/>
      <c r="E367" s="301"/>
      <c r="F367" s="301"/>
      <c r="G367" s="301"/>
      <c r="H367" s="301"/>
      <c r="I367" s="301"/>
      <c r="J367" s="301"/>
      <c r="K367" s="301"/>
      <c r="L367" s="301"/>
      <c r="M367" s="301"/>
      <c r="N367" s="301"/>
      <c r="O367" s="301"/>
      <c r="P367" s="301"/>
      <c r="Q367" s="301"/>
      <c r="R367" s="301"/>
      <c r="S367" s="301"/>
      <c r="T367" s="301"/>
      <c r="U367" s="301"/>
      <c r="V367" s="301"/>
      <c r="W367" s="301"/>
      <c r="X367" s="301"/>
      <c r="Y367" s="301"/>
      <c r="Z367" s="301"/>
    </row>
    <row r="368" spans="1:26" ht="12.75" customHeight="1" x14ac:dyDescent="0.2">
      <c r="A368" s="301"/>
      <c r="B368" s="301"/>
      <c r="C368" s="301"/>
      <c r="D368" s="301"/>
      <c r="E368" s="301"/>
      <c r="F368" s="301"/>
      <c r="G368" s="301"/>
      <c r="H368" s="301"/>
      <c r="I368" s="301"/>
      <c r="J368" s="301"/>
      <c r="K368" s="301"/>
      <c r="L368" s="301"/>
      <c r="M368" s="301"/>
      <c r="N368" s="301"/>
      <c r="O368" s="301"/>
      <c r="P368" s="301"/>
      <c r="Q368" s="301"/>
      <c r="R368" s="301"/>
      <c r="S368" s="301"/>
      <c r="T368" s="301"/>
      <c r="U368" s="301"/>
      <c r="V368" s="301"/>
      <c r="W368" s="301"/>
      <c r="X368" s="301"/>
      <c r="Y368" s="301"/>
      <c r="Z368" s="301"/>
    </row>
    <row r="369" spans="1:26" ht="12.75" customHeight="1" x14ac:dyDescent="0.2">
      <c r="A369" s="301"/>
      <c r="B369" s="301"/>
      <c r="C369" s="301"/>
      <c r="D369" s="301"/>
      <c r="E369" s="301"/>
      <c r="F369" s="301"/>
      <c r="G369" s="301"/>
      <c r="H369" s="301"/>
      <c r="I369" s="301"/>
      <c r="J369" s="301"/>
      <c r="K369" s="301"/>
      <c r="L369" s="301"/>
      <c r="M369" s="301"/>
      <c r="N369" s="301"/>
      <c r="O369" s="301"/>
      <c r="P369" s="301"/>
      <c r="Q369" s="301"/>
      <c r="R369" s="301"/>
      <c r="S369" s="301"/>
      <c r="T369" s="301"/>
      <c r="U369" s="301"/>
      <c r="V369" s="301"/>
      <c r="W369" s="301"/>
      <c r="X369" s="301"/>
      <c r="Y369" s="301"/>
      <c r="Z369" s="301"/>
    </row>
    <row r="370" spans="1:26" ht="12.75" customHeight="1" x14ac:dyDescent="0.2">
      <c r="A370" s="301"/>
      <c r="B370" s="301"/>
      <c r="C370" s="301"/>
      <c r="D370" s="301"/>
      <c r="E370" s="301"/>
      <c r="F370" s="301"/>
      <c r="G370" s="301"/>
      <c r="H370" s="301"/>
      <c r="I370" s="301"/>
      <c r="J370" s="301"/>
      <c r="K370" s="301"/>
      <c r="L370" s="301"/>
      <c r="M370" s="301"/>
      <c r="N370" s="301"/>
      <c r="O370" s="301"/>
      <c r="P370" s="301"/>
      <c r="Q370" s="301"/>
      <c r="R370" s="301"/>
      <c r="S370" s="301"/>
      <c r="T370" s="301"/>
      <c r="U370" s="301"/>
      <c r="V370" s="301"/>
      <c r="W370" s="301"/>
      <c r="X370" s="301"/>
      <c r="Y370" s="301"/>
      <c r="Z370" s="301"/>
    </row>
    <row r="371" spans="1:26" ht="12.75" customHeight="1" x14ac:dyDescent="0.2">
      <c r="A371" s="301"/>
      <c r="B371" s="301"/>
      <c r="C371" s="301"/>
      <c r="D371" s="301"/>
      <c r="E371" s="301"/>
      <c r="F371" s="301"/>
      <c r="G371" s="301"/>
      <c r="H371" s="301"/>
      <c r="I371" s="301"/>
      <c r="J371" s="301"/>
      <c r="K371" s="301"/>
      <c r="L371" s="301"/>
      <c r="M371" s="301"/>
      <c r="N371" s="301"/>
      <c r="O371" s="301"/>
      <c r="P371" s="301"/>
      <c r="Q371" s="301"/>
      <c r="R371" s="301"/>
      <c r="S371" s="301"/>
      <c r="T371" s="301"/>
      <c r="U371" s="301"/>
      <c r="V371" s="301"/>
      <c r="W371" s="301"/>
      <c r="X371" s="301"/>
      <c r="Y371" s="301"/>
      <c r="Z371" s="301"/>
    </row>
    <row r="372" spans="1:26" ht="12.75" customHeight="1" x14ac:dyDescent="0.2">
      <c r="A372" s="301"/>
      <c r="B372" s="301"/>
      <c r="C372" s="301"/>
      <c r="D372" s="301"/>
      <c r="E372" s="301"/>
      <c r="F372" s="301"/>
      <c r="G372" s="301"/>
      <c r="H372" s="301"/>
      <c r="I372" s="301"/>
      <c r="J372" s="301"/>
      <c r="K372" s="301"/>
      <c r="L372" s="301"/>
      <c r="M372" s="301"/>
      <c r="N372" s="301"/>
      <c r="O372" s="301"/>
      <c r="P372" s="301"/>
      <c r="Q372" s="301"/>
      <c r="R372" s="301"/>
      <c r="S372" s="301"/>
      <c r="T372" s="301"/>
      <c r="U372" s="301"/>
      <c r="V372" s="301"/>
      <c r="W372" s="301"/>
      <c r="X372" s="301"/>
      <c r="Y372" s="301"/>
      <c r="Z372" s="301"/>
    </row>
    <row r="373" spans="1:26" ht="12.75" customHeight="1" x14ac:dyDescent="0.2">
      <c r="A373" s="301"/>
      <c r="B373" s="301"/>
      <c r="C373" s="301"/>
      <c r="D373" s="301"/>
      <c r="E373" s="301"/>
      <c r="F373" s="301"/>
      <c r="G373" s="301"/>
      <c r="H373" s="301"/>
      <c r="I373" s="301"/>
      <c r="J373" s="301"/>
      <c r="K373" s="301"/>
      <c r="L373" s="301"/>
      <c r="M373" s="301"/>
      <c r="N373" s="301"/>
      <c r="O373" s="301"/>
      <c r="P373" s="301"/>
      <c r="Q373" s="301"/>
      <c r="R373" s="301"/>
      <c r="S373" s="301"/>
      <c r="T373" s="301"/>
      <c r="U373" s="301"/>
      <c r="V373" s="301"/>
      <c r="W373" s="301"/>
      <c r="X373" s="301"/>
      <c r="Y373" s="301"/>
      <c r="Z373" s="301"/>
    </row>
    <row r="374" spans="1:26" ht="12.75" customHeight="1" x14ac:dyDescent="0.2">
      <c r="A374" s="301"/>
      <c r="B374" s="301"/>
      <c r="C374" s="301"/>
      <c r="D374" s="301"/>
      <c r="E374" s="301"/>
      <c r="F374" s="301"/>
      <c r="G374" s="301"/>
      <c r="H374" s="301"/>
      <c r="I374" s="301"/>
      <c r="J374" s="301"/>
      <c r="K374" s="301"/>
      <c r="L374" s="301"/>
      <c r="M374" s="301"/>
      <c r="N374" s="301"/>
      <c r="O374" s="301"/>
      <c r="P374" s="301"/>
      <c r="Q374" s="301"/>
      <c r="R374" s="301"/>
      <c r="S374" s="301"/>
      <c r="T374" s="301"/>
      <c r="U374" s="301"/>
      <c r="V374" s="301"/>
      <c r="W374" s="301"/>
      <c r="X374" s="301"/>
      <c r="Y374" s="301"/>
      <c r="Z374" s="301"/>
    </row>
    <row r="375" spans="1:26" ht="12.75" customHeight="1" x14ac:dyDescent="0.2">
      <c r="A375" s="301"/>
      <c r="B375" s="301"/>
      <c r="C375" s="301"/>
      <c r="D375" s="301"/>
      <c r="E375" s="301"/>
      <c r="F375" s="301"/>
      <c r="G375" s="301"/>
      <c r="H375" s="301"/>
      <c r="I375" s="301"/>
      <c r="J375" s="301"/>
      <c r="K375" s="301"/>
      <c r="L375" s="301"/>
      <c r="M375" s="301"/>
      <c r="N375" s="301"/>
      <c r="O375" s="301"/>
      <c r="P375" s="301"/>
      <c r="Q375" s="301"/>
      <c r="R375" s="301"/>
      <c r="S375" s="301"/>
      <c r="T375" s="301"/>
      <c r="U375" s="301"/>
      <c r="V375" s="301"/>
      <c r="W375" s="301"/>
      <c r="X375" s="301"/>
      <c r="Y375" s="301"/>
      <c r="Z375" s="301"/>
    </row>
    <row r="376" spans="1:26" ht="12.75" customHeight="1" x14ac:dyDescent="0.2">
      <c r="A376" s="301"/>
      <c r="B376" s="301"/>
      <c r="C376" s="301"/>
      <c r="D376" s="301"/>
      <c r="E376" s="301"/>
      <c r="F376" s="301"/>
      <c r="G376" s="301"/>
      <c r="H376" s="301"/>
      <c r="I376" s="301"/>
      <c r="J376" s="301"/>
      <c r="K376" s="301"/>
      <c r="L376" s="301"/>
      <c r="M376" s="301"/>
      <c r="N376" s="301"/>
      <c r="O376" s="301"/>
      <c r="P376" s="301"/>
      <c r="Q376" s="301"/>
      <c r="R376" s="301"/>
      <c r="S376" s="301"/>
      <c r="T376" s="301"/>
      <c r="U376" s="301"/>
      <c r="V376" s="301"/>
      <c r="W376" s="301"/>
      <c r="X376" s="301"/>
      <c r="Y376" s="301"/>
      <c r="Z376" s="301"/>
    </row>
    <row r="377" spans="1:26" ht="12.75" customHeight="1" x14ac:dyDescent="0.2">
      <c r="A377" s="301"/>
      <c r="B377" s="301"/>
      <c r="C377" s="301"/>
      <c r="D377" s="301"/>
      <c r="E377" s="301"/>
      <c r="F377" s="301"/>
      <c r="G377" s="301"/>
      <c r="H377" s="301"/>
      <c r="I377" s="301"/>
      <c r="J377" s="301"/>
      <c r="K377" s="301"/>
      <c r="L377" s="301"/>
      <c r="M377" s="301"/>
      <c r="N377" s="301"/>
      <c r="O377" s="301"/>
      <c r="P377" s="301"/>
      <c r="Q377" s="301"/>
      <c r="R377" s="301"/>
      <c r="S377" s="301"/>
      <c r="T377" s="301"/>
      <c r="U377" s="301"/>
      <c r="V377" s="301"/>
      <c r="W377" s="301"/>
      <c r="X377" s="301"/>
      <c r="Y377" s="301"/>
      <c r="Z377" s="301"/>
    </row>
    <row r="378" spans="1:26" ht="12.75" customHeight="1" x14ac:dyDescent="0.2">
      <c r="A378" s="301"/>
      <c r="B378" s="301"/>
      <c r="C378" s="301"/>
      <c r="D378" s="301"/>
      <c r="E378" s="301"/>
      <c r="F378" s="301"/>
      <c r="G378" s="301"/>
      <c r="H378" s="301"/>
      <c r="I378" s="301"/>
      <c r="J378" s="301"/>
      <c r="K378" s="301"/>
      <c r="L378" s="301"/>
      <c r="M378" s="301"/>
      <c r="N378" s="301"/>
      <c r="O378" s="301"/>
      <c r="P378" s="301"/>
      <c r="Q378" s="301"/>
      <c r="R378" s="301"/>
      <c r="S378" s="301"/>
      <c r="T378" s="301"/>
      <c r="U378" s="301"/>
      <c r="V378" s="301"/>
      <c r="W378" s="301"/>
      <c r="X378" s="301"/>
      <c r="Y378" s="301"/>
      <c r="Z378" s="301"/>
    </row>
    <row r="379" spans="1:26" ht="12.75" customHeight="1" x14ac:dyDescent="0.2">
      <c r="A379" s="301"/>
      <c r="B379" s="301"/>
      <c r="C379" s="301"/>
      <c r="D379" s="301"/>
      <c r="E379" s="301"/>
      <c r="F379" s="301"/>
      <c r="G379" s="301"/>
      <c r="H379" s="301"/>
      <c r="I379" s="301"/>
      <c r="J379" s="301"/>
      <c r="K379" s="301"/>
      <c r="L379" s="301"/>
      <c r="M379" s="301"/>
      <c r="N379" s="301"/>
      <c r="O379" s="301"/>
      <c r="P379" s="301"/>
      <c r="Q379" s="301"/>
      <c r="R379" s="301"/>
      <c r="S379" s="301"/>
      <c r="T379" s="301"/>
      <c r="U379" s="301"/>
      <c r="V379" s="301"/>
      <c r="W379" s="301"/>
      <c r="X379" s="301"/>
      <c r="Y379" s="301"/>
      <c r="Z379" s="301"/>
    </row>
    <row r="380" spans="1:26" ht="12.75" customHeight="1" x14ac:dyDescent="0.2">
      <c r="A380" s="301"/>
      <c r="B380" s="301"/>
      <c r="C380" s="301"/>
      <c r="D380" s="301"/>
      <c r="E380" s="301"/>
      <c r="F380" s="301"/>
      <c r="G380" s="301"/>
      <c r="H380" s="301"/>
      <c r="I380" s="301"/>
      <c r="J380" s="301"/>
      <c r="K380" s="301"/>
      <c r="L380" s="301"/>
      <c r="M380" s="301"/>
      <c r="N380" s="301"/>
      <c r="O380" s="301"/>
      <c r="P380" s="301"/>
      <c r="Q380" s="301"/>
      <c r="R380" s="301"/>
      <c r="S380" s="301"/>
      <c r="T380" s="301"/>
      <c r="U380" s="301"/>
      <c r="V380" s="301"/>
      <c r="W380" s="301"/>
      <c r="X380" s="301"/>
      <c r="Y380" s="301"/>
      <c r="Z380" s="301"/>
    </row>
    <row r="381" spans="1:26" ht="12.75" customHeight="1" x14ac:dyDescent="0.2">
      <c r="A381" s="301"/>
      <c r="B381" s="301"/>
      <c r="C381" s="301"/>
      <c r="D381" s="301"/>
      <c r="E381" s="301"/>
      <c r="F381" s="301"/>
      <c r="G381" s="301"/>
      <c r="H381" s="301"/>
      <c r="I381" s="301"/>
      <c r="J381" s="301"/>
      <c r="K381" s="301"/>
      <c r="L381" s="301"/>
      <c r="M381" s="301"/>
      <c r="N381" s="301"/>
      <c r="O381" s="301"/>
      <c r="P381" s="301"/>
      <c r="Q381" s="301"/>
      <c r="R381" s="301"/>
      <c r="S381" s="301"/>
      <c r="T381" s="301"/>
      <c r="U381" s="301"/>
      <c r="V381" s="301"/>
      <c r="W381" s="301"/>
      <c r="X381" s="301"/>
      <c r="Y381" s="301"/>
      <c r="Z381" s="301"/>
    </row>
    <row r="382" spans="1:26" ht="12.75" customHeight="1" x14ac:dyDescent="0.2">
      <c r="A382" s="301"/>
      <c r="B382" s="301"/>
      <c r="C382" s="301"/>
      <c r="D382" s="301"/>
      <c r="E382" s="301"/>
      <c r="F382" s="301"/>
      <c r="G382" s="301"/>
      <c r="H382" s="301"/>
      <c r="I382" s="301"/>
      <c r="J382" s="301"/>
      <c r="K382" s="301"/>
      <c r="L382" s="301"/>
      <c r="M382" s="301"/>
      <c r="N382" s="301"/>
      <c r="O382" s="301"/>
      <c r="P382" s="301"/>
      <c r="Q382" s="301"/>
      <c r="R382" s="301"/>
      <c r="S382" s="301"/>
      <c r="T382" s="301"/>
      <c r="U382" s="301"/>
      <c r="V382" s="301"/>
      <c r="W382" s="301"/>
      <c r="X382" s="301"/>
      <c r="Y382" s="301"/>
      <c r="Z382" s="301"/>
    </row>
    <row r="383" spans="1:26" ht="12.75" customHeight="1" x14ac:dyDescent="0.2">
      <c r="A383" s="301"/>
      <c r="B383" s="301"/>
      <c r="C383" s="301"/>
      <c r="D383" s="301"/>
      <c r="E383" s="301"/>
      <c r="F383" s="301"/>
      <c r="G383" s="301"/>
      <c r="H383" s="301"/>
      <c r="I383" s="301"/>
      <c r="J383" s="301"/>
      <c r="K383" s="301"/>
      <c r="L383" s="301"/>
      <c r="M383" s="301"/>
      <c r="N383" s="301"/>
      <c r="O383" s="301"/>
      <c r="P383" s="301"/>
      <c r="Q383" s="301"/>
      <c r="R383" s="301"/>
      <c r="S383" s="301"/>
      <c r="T383" s="301"/>
      <c r="U383" s="301"/>
      <c r="V383" s="301"/>
      <c r="W383" s="301"/>
      <c r="X383" s="301"/>
      <c r="Y383" s="301"/>
      <c r="Z383" s="301"/>
    </row>
    <row r="384" spans="1:26" ht="12.75" customHeight="1" x14ac:dyDescent="0.2">
      <c r="A384" s="301"/>
      <c r="B384" s="301"/>
      <c r="C384" s="301"/>
      <c r="D384" s="301"/>
      <c r="E384" s="301"/>
      <c r="F384" s="301"/>
      <c r="G384" s="301"/>
      <c r="H384" s="301"/>
      <c r="I384" s="301"/>
      <c r="J384" s="301"/>
      <c r="K384" s="301"/>
      <c r="L384" s="301"/>
      <c r="M384" s="301"/>
      <c r="N384" s="301"/>
      <c r="O384" s="301"/>
      <c r="P384" s="301"/>
      <c r="Q384" s="301"/>
      <c r="R384" s="301"/>
      <c r="S384" s="301"/>
      <c r="T384" s="301"/>
      <c r="U384" s="301"/>
      <c r="V384" s="301"/>
      <c r="W384" s="301"/>
      <c r="X384" s="301"/>
      <c r="Y384" s="301"/>
      <c r="Z384" s="301"/>
    </row>
    <row r="385" spans="1:26" ht="12.75" customHeight="1" x14ac:dyDescent="0.2">
      <c r="A385" s="301"/>
      <c r="B385" s="301"/>
      <c r="C385" s="301"/>
      <c r="D385" s="301"/>
      <c r="E385" s="301"/>
      <c r="F385" s="301"/>
      <c r="G385" s="301"/>
      <c r="H385" s="301"/>
      <c r="I385" s="301"/>
      <c r="J385" s="301"/>
      <c r="K385" s="301"/>
      <c r="L385" s="301"/>
      <c r="M385" s="301"/>
      <c r="N385" s="301"/>
      <c r="O385" s="301"/>
      <c r="P385" s="301"/>
      <c r="Q385" s="301"/>
      <c r="R385" s="301"/>
      <c r="S385" s="301"/>
      <c r="T385" s="301"/>
      <c r="U385" s="301"/>
      <c r="V385" s="301"/>
      <c r="W385" s="301"/>
      <c r="X385" s="301"/>
      <c r="Y385" s="301"/>
      <c r="Z385" s="301"/>
    </row>
    <row r="386" spans="1:26" ht="12.75" customHeight="1" x14ac:dyDescent="0.2">
      <c r="A386" s="301"/>
      <c r="B386" s="301"/>
      <c r="C386" s="301"/>
      <c r="D386" s="301"/>
      <c r="E386" s="301"/>
      <c r="F386" s="301"/>
      <c r="G386" s="301"/>
      <c r="H386" s="301"/>
      <c r="I386" s="301"/>
      <c r="J386" s="301"/>
      <c r="K386" s="301"/>
      <c r="L386" s="301"/>
      <c r="M386" s="301"/>
      <c r="N386" s="301"/>
      <c r="O386" s="301"/>
      <c r="P386" s="301"/>
      <c r="Q386" s="301"/>
      <c r="R386" s="301"/>
      <c r="S386" s="301"/>
      <c r="T386" s="301"/>
      <c r="U386" s="301"/>
      <c r="V386" s="301"/>
      <c r="W386" s="301"/>
      <c r="X386" s="301"/>
      <c r="Y386" s="301"/>
      <c r="Z386" s="301"/>
    </row>
    <row r="387" spans="1:26" ht="12.75" customHeight="1" x14ac:dyDescent="0.2">
      <c r="A387" s="301"/>
      <c r="B387" s="301"/>
      <c r="C387" s="301"/>
      <c r="D387" s="301"/>
      <c r="E387" s="301"/>
      <c r="F387" s="301"/>
      <c r="G387" s="301"/>
      <c r="H387" s="301"/>
      <c r="I387" s="301"/>
      <c r="J387" s="301"/>
      <c r="K387" s="301"/>
      <c r="L387" s="301"/>
      <c r="M387" s="301"/>
      <c r="N387" s="301"/>
      <c r="O387" s="301"/>
      <c r="P387" s="301"/>
      <c r="Q387" s="301"/>
      <c r="R387" s="301"/>
      <c r="S387" s="301"/>
      <c r="T387" s="301"/>
      <c r="U387" s="301"/>
      <c r="V387" s="301"/>
      <c r="W387" s="301"/>
      <c r="X387" s="301"/>
      <c r="Y387" s="301"/>
      <c r="Z387" s="301"/>
    </row>
    <row r="388" spans="1:26" ht="12.75" customHeight="1" x14ac:dyDescent="0.2">
      <c r="A388" s="301"/>
      <c r="B388" s="301"/>
      <c r="C388" s="301"/>
      <c r="D388" s="301"/>
      <c r="E388" s="301"/>
      <c r="F388" s="301"/>
      <c r="G388" s="301"/>
      <c r="H388" s="301"/>
      <c r="I388" s="301"/>
      <c r="J388" s="301"/>
      <c r="K388" s="301"/>
      <c r="L388" s="301"/>
      <c r="M388" s="301"/>
      <c r="N388" s="301"/>
      <c r="O388" s="301"/>
      <c r="P388" s="301"/>
      <c r="Q388" s="301"/>
      <c r="R388" s="301"/>
      <c r="S388" s="301"/>
      <c r="T388" s="301"/>
      <c r="U388" s="301"/>
      <c r="V388" s="301"/>
      <c r="W388" s="301"/>
      <c r="X388" s="301"/>
      <c r="Y388" s="301"/>
      <c r="Z388" s="301"/>
    </row>
    <row r="389" spans="1:26" ht="12.75" customHeight="1" x14ac:dyDescent="0.2">
      <c r="A389" s="301"/>
      <c r="B389" s="301"/>
      <c r="C389" s="301"/>
      <c r="D389" s="301"/>
      <c r="E389" s="301"/>
      <c r="F389" s="301"/>
      <c r="G389" s="301"/>
      <c r="H389" s="301"/>
      <c r="I389" s="301"/>
      <c r="J389" s="301"/>
      <c r="K389" s="301"/>
      <c r="L389" s="301"/>
      <c r="M389" s="301"/>
      <c r="N389" s="301"/>
      <c r="O389" s="301"/>
      <c r="P389" s="301"/>
      <c r="Q389" s="301"/>
      <c r="R389" s="301"/>
      <c r="S389" s="301"/>
      <c r="T389" s="301"/>
      <c r="U389" s="301"/>
      <c r="V389" s="301"/>
      <c r="W389" s="301"/>
      <c r="X389" s="301"/>
      <c r="Y389" s="301"/>
      <c r="Z389" s="301"/>
    </row>
    <row r="390" spans="1:26" ht="12.75" customHeight="1" x14ac:dyDescent="0.2">
      <c r="A390" s="301"/>
      <c r="B390" s="301"/>
      <c r="C390" s="301"/>
      <c r="D390" s="301"/>
      <c r="E390" s="301"/>
      <c r="F390" s="301"/>
      <c r="G390" s="301"/>
      <c r="H390" s="301"/>
      <c r="I390" s="301"/>
      <c r="J390" s="301"/>
      <c r="K390" s="301"/>
      <c r="L390" s="301"/>
      <c r="M390" s="301"/>
      <c r="N390" s="301"/>
      <c r="O390" s="301"/>
      <c r="P390" s="301"/>
      <c r="Q390" s="301"/>
      <c r="R390" s="301"/>
      <c r="S390" s="301"/>
      <c r="T390" s="301"/>
      <c r="U390" s="301"/>
      <c r="V390" s="301"/>
      <c r="W390" s="301"/>
      <c r="X390" s="301"/>
      <c r="Y390" s="301"/>
      <c r="Z390" s="301"/>
    </row>
    <row r="391" spans="1:26" ht="12.75" customHeight="1" x14ac:dyDescent="0.2">
      <c r="A391" s="301"/>
      <c r="B391" s="301"/>
      <c r="C391" s="301"/>
      <c r="D391" s="301"/>
      <c r="E391" s="301"/>
      <c r="F391" s="301"/>
      <c r="G391" s="301"/>
      <c r="H391" s="301"/>
      <c r="I391" s="301"/>
      <c r="J391" s="301"/>
      <c r="K391" s="301"/>
      <c r="L391" s="301"/>
      <c r="M391" s="301"/>
      <c r="N391" s="301"/>
      <c r="O391" s="301"/>
      <c r="P391" s="301"/>
      <c r="Q391" s="301"/>
      <c r="R391" s="301"/>
      <c r="S391" s="301"/>
      <c r="T391" s="301"/>
      <c r="U391" s="301"/>
      <c r="V391" s="301"/>
      <c r="W391" s="301"/>
      <c r="X391" s="301"/>
      <c r="Y391" s="301"/>
      <c r="Z391" s="301"/>
    </row>
    <row r="392" spans="1:26" ht="12.75" customHeight="1" x14ac:dyDescent="0.2">
      <c r="A392" s="301"/>
      <c r="B392" s="301"/>
      <c r="C392" s="301"/>
      <c r="D392" s="301"/>
      <c r="E392" s="301"/>
      <c r="F392" s="301"/>
      <c r="G392" s="301"/>
      <c r="H392" s="301"/>
      <c r="I392" s="301"/>
      <c r="J392" s="301"/>
      <c r="K392" s="301"/>
      <c r="L392" s="301"/>
      <c r="M392" s="301"/>
      <c r="N392" s="301"/>
      <c r="O392" s="301"/>
      <c r="P392" s="301"/>
      <c r="Q392" s="301"/>
      <c r="R392" s="301"/>
      <c r="S392" s="301"/>
      <c r="T392" s="301"/>
      <c r="U392" s="301"/>
      <c r="V392" s="301"/>
      <c r="W392" s="301"/>
      <c r="X392" s="301"/>
      <c r="Y392" s="301"/>
      <c r="Z392" s="301"/>
    </row>
    <row r="393" spans="1:26" ht="12.75" customHeight="1" x14ac:dyDescent="0.2">
      <c r="A393" s="301"/>
      <c r="B393" s="301"/>
      <c r="C393" s="301"/>
      <c r="D393" s="301"/>
      <c r="E393" s="301"/>
      <c r="F393" s="301"/>
      <c r="G393" s="301"/>
      <c r="H393" s="301"/>
      <c r="I393" s="301"/>
      <c r="J393" s="301"/>
      <c r="K393" s="301"/>
      <c r="L393" s="301"/>
      <c r="M393" s="301"/>
      <c r="N393" s="301"/>
      <c r="O393" s="301"/>
      <c r="P393" s="301"/>
      <c r="Q393" s="301"/>
      <c r="R393" s="301"/>
      <c r="S393" s="301"/>
      <c r="T393" s="301"/>
      <c r="U393" s="301"/>
      <c r="V393" s="301"/>
      <c r="W393" s="301"/>
      <c r="X393" s="301"/>
      <c r="Y393" s="301"/>
      <c r="Z393" s="301"/>
    </row>
    <row r="394" spans="1:26" ht="12.75" customHeight="1" x14ac:dyDescent="0.2">
      <c r="A394" s="301"/>
      <c r="B394" s="301"/>
      <c r="C394" s="301"/>
      <c r="D394" s="301"/>
      <c r="E394" s="301"/>
      <c r="F394" s="301"/>
      <c r="G394" s="301"/>
      <c r="H394" s="301"/>
      <c r="I394" s="301"/>
      <c r="J394" s="301"/>
      <c r="K394" s="301"/>
      <c r="L394" s="301"/>
      <c r="M394" s="301"/>
      <c r="N394" s="301"/>
      <c r="O394" s="301"/>
      <c r="P394" s="301"/>
      <c r="Q394" s="301"/>
      <c r="R394" s="301"/>
      <c r="S394" s="301"/>
      <c r="T394" s="301"/>
      <c r="U394" s="301"/>
      <c r="V394" s="301"/>
      <c r="W394" s="301"/>
      <c r="X394" s="301"/>
      <c r="Y394" s="301"/>
      <c r="Z394" s="301"/>
    </row>
    <row r="395" spans="1:26" ht="12.75" customHeight="1" x14ac:dyDescent="0.2">
      <c r="A395" s="301"/>
      <c r="B395" s="301"/>
      <c r="C395" s="301"/>
      <c r="D395" s="301"/>
      <c r="E395" s="301"/>
      <c r="F395" s="301"/>
      <c r="G395" s="301"/>
      <c r="H395" s="301"/>
      <c r="I395" s="301"/>
      <c r="J395" s="301"/>
      <c r="K395" s="301"/>
      <c r="L395" s="301"/>
      <c r="M395" s="301"/>
      <c r="N395" s="301"/>
      <c r="O395" s="301"/>
      <c r="P395" s="301"/>
      <c r="Q395" s="301"/>
      <c r="R395" s="301"/>
      <c r="S395" s="301"/>
      <c r="T395" s="301"/>
      <c r="U395" s="301"/>
      <c r="V395" s="301"/>
      <c r="W395" s="301"/>
      <c r="X395" s="301"/>
      <c r="Y395" s="301"/>
      <c r="Z395" s="301"/>
    </row>
    <row r="396" spans="1:26" ht="12.75" customHeight="1" x14ac:dyDescent="0.2">
      <c r="A396" s="301"/>
      <c r="B396" s="301"/>
      <c r="C396" s="301"/>
      <c r="D396" s="301"/>
      <c r="E396" s="301"/>
      <c r="F396" s="301"/>
      <c r="G396" s="301"/>
      <c r="H396" s="301"/>
      <c r="I396" s="301"/>
      <c r="J396" s="301"/>
      <c r="K396" s="301"/>
      <c r="L396" s="301"/>
      <c r="M396" s="301"/>
      <c r="N396" s="301"/>
      <c r="O396" s="301"/>
      <c r="P396" s="301"/>
      <c r="Q396" s="301"/>
      <c r="R396" s="301"/>
      <c r="S396" s="301"/>
      <c r="T396" s="301"/>
      <c r="U396" s="301"/>
      <c r="V396" s="301"/>
      <c r="W396" s="301"/>
      <c r="X396" s="301"/>
      <c r="Y396" s="301"/>
      <c r="Z396" s="301"/>
    </row>
    <row r="397" spans="1:26" ht="12.75" customHeight="1" x14ac:dyDescent="0.2">
      <c r="A397" s="301"/>
      <c r="B397" s="301"/>
      <c r="C397" s="301"/>
      <c r="D397" s="301"/>
      <c r="E397" s="301"/>
      <c r="F397" s="301"/>
      <c r="G397" s="301"/>
      <c r="H397" s="301"/>
      <c r="I397" s="301"/>
      <c r="J397" s="301"/>
      <c r="K397" s="301"/>
      <c r="L397" s="301"/>
      <c r="M397" s="301"/>
      <c r="N397" s="301"/>
      <c r="O397" s="301"/>
      <c r="P397" s="301"/>
      <c r="Q397" s="301"/>
      <c r="R397" s="301"/>
      <c r="S397" s="301"/>
      <c r="T397" s="301"/>
      <c r="U397" s="301"/>
      <c r="V397" s="301"/>
      <c r="W397" s="301"/>
      <c r="X397" s="301"/>
      <c r="Y397" s="301"/>
      <c r="Z397" s="301"/>
    </row>
    <row r="398" spans="1:26" ht="12.75" customHeight="1" x14ac:dyDescent="0.2">
      <c r="A398" s="301"/>
      <c r="B398" s="301"/>
      <c r="C398" s="301"/>
      <c r="D398" s="301"/>
      <c r="E398" s="301"/>
      <c r="F398" s="301"/>
      <c r="G398" s="301"/>
      <c r="H398" s="301"/>
      <c r="I398" s="301"/>
      <c r="J398" s="301"/>
      <c r="K398" s="301"/>
      <c r="L398" s="301"/>
      <c r="M398" s="301"/>
      <c r="N398" s="301"/>
      <c r="O398" s="301"/>
      <c r="P398" s="301"/>
      <c r="Q398" s="301"/>
      <c r="R398" s="301"/>
      <c r="S398" s="301"/>
      <c r="T398" s="301"/>
      <c r="U398" s="301"/>
      <c r="V398" s="301"/>
      <c r="W398" s="301"/>
      <c r="X398" s="301"/>
      <c r="Y398" s="301"/>
      <c r="Z398" s="301"/>
    </row>
    <row r="399" spans="1:26" ht="12.75" customHeight="1" x14ac:dyDescent="0.2">
      <c r="A399" s="301"/>
      <c r="B399" s="301"/>
      <c r="C399" s="301"/>
      <c r="D399" s="301"/>
      <c r="E399" s="301"/>
      <c r="F399" s="301"/>
      <c r="G399" s="301"/>
      <c r="H399" s="301"/>
      <c r="I399" s="301"/>
      <c r="J399" s="301"/>
      <c r="K399" s="301"/>
      <c r="L399" s="301"/>
      <c r="M399" s="301"/>
      <c r="N399" s="301"/>
      <c r="O399" s="301"/>
      <c r="P399" s="301"/>
      <c r="Q399" s="301"/>
      <c r="R399" s="301"/>
      <c r="S399" s="301"/>
      <c r="T399" s="301"/>
      <c r="U399" s="301"/>
      <c r="V399" s="301"/>
      <c r="W399" s="301"/>
      <c r="X399" s="301"/>
      <c r="Y399" s="301"/>
      <c r="Z399" s="301"/>
    </row>
    <row r="400" spans="1:26" ht="12.75" customHeight="1" x14ac:dyDescent="0.2">
      <c r="A400" s="301"/>
      <c r="B400" s="301"/>
      <c r="C400" s="301"/>
      <c r="D400" s="301"/>
      <c r="E400" s="301"/>
      <c r="F400" s="301"/>
      <c r="G400" s="301"/>
      <c r="H400" s="301"/>
      <c r="I400" s="301"/>
      <c r="J400" s="301"/>
      <c r="K400" s="301"/>
      <c r="L400" s="301"/>
      <c r="M400" s="301"/>
      <c r="N400" s="301"/>
      <c r="O400" s="301"/>
      <c r="P400" s="301"/>
      <c r="Q400" s="301"/>
      <c r="R400" s="301"/>
      <c r="S400" s="301"/>
      <c r="T400" s="301"/>
      <c r="U400" s="301"/>
      <c r="V400" s="301"/>
      <c r="W400" s="301"/>
      <c r="X400" s="301"/>
      <c r="Y400" s="301"/>
      <c r="Z400" s="301"/>
    </row>
    <row r="401" spans="1:26" ht="12.75" customHeight="1" x14ac:dyDescent="0.2">
      <c r="A401" s="301"/>
      <c r="B401" s="301"/>
      <c r="C401" s="301"/>
      <c r="D401" s="301"/>
      <c r="E401" s="301"/>
      <c r="F401" s="301"/>
      <c r="G401" s="301"/>
      <c r="H401" s="301"/>
      <c r="I401" s="301"/>
      <c r="J401" s="301"/>
      <c r="K401" s="301"/>
      <c r="L401" s="301"/>
      <c r="M401" s="301"/>
      <c r="N401" s="301"/>
      <c r="O401" s="301"/>
      <c r="P401" s="301"/>
      <c r="Q401" s="301"/>
      <c r="R401" s="301"/>
      <c r="S401" s="301"/>
      <c r="T401" s="301"/>
      <c r="U401" s="301"/>
      <c r="V401" s="301"/>
      <c r="W401" s="301"/>
      <c r="X401" s="301"/>
      <c r="Y401" s="301"/>
      <c r="Z401" s="301"/>
    </row>
    <row r="402" spans="1:26" ht="12.75" customHeight="1" x14ac:dyDescent="0.2">
      <c r="A402" s="301"/>
      <c r="B402" s="301"/>
      <c r="C402" s="301"/>
      <c r="D402" s="301"/>
      <c r="E402" s="301"/>
      <c r="F402" s="301"/>
      <c r="G402" s="301"/>
      <c r="H402" s="301"/>
      <c r="I402" s="301"/>
      <c r="J402" s="301"/>
      <c r="K402" s="301"/>
      <c r="L402" s="301"/>
      <c r="M402" s="301"/>
      <c r="N402" s="301"/>
      <c r="O402" s="301"/>
      <c r="P402" s="301"/>
      <c r="Q402" s="301"/>
      <c r="R402" s="301"/>
      <c r="S402" s="301"/>
      <c r="T402" s="301"/>
      <c r="U402" s="301"/>
      <c r="V402" s="301"/>
      <c r="W402" s="301"/>
      <c r="X402" s="301"/>
      <c r="Y402" s="301"/>
      <c r="Z402" s="301"/>
    </row>
    <row r="403" spans="1:26" ht="12.75" customHeight="1" x14ac:dyDescent="0.2">
      <c r="A403" s="301"/>
      <c r="B403" s="301"/>
      <c r="C403" s="301"/>
      <c r="D403" s="301"/>
      <c r="E403" s="301"/>
      <c r="F403" s="301"/>
      <c r="G403" s="301"/>
      <c r="H403" s="301"/>
      <c r="I403" s="301"/>
      <c r="J403" s="301"/>
      <c r="K403" s="301"/>
      <c r="L403" s="301"/>
      <c r="M403" s="301"/>
      <c r="N403" s="301"/>
      <c r="O403" s="301"/>
      <c r="P403" s="301"/>
      <c r="Q403" s="301"/>
      <c r="R403" s="301"/>
      <c r="S403" s="301"/>
      <c r="T403" s="301"/>
      <c r="U403" s="301"/>
      <c r="V403" s="301"/>
      <c r="W403" s="301"/>
      <c r="X403" s="301"/>
      <c r="Y403" s="301"/>
      <c r="Z403" s="301"/>
    </row>
    <row r="404" spans="1:26" ht="12.75" customHeight="1" x14ac:dyDescent="0.2">
      <c r="A404" s="301"/>
      <c r="B404" s="301"/>
      <c r="C404" s="301"/>
      <c r="D404" s="301"/>
      <c r="E404" s="301"/>
      <c r="F404" s="301"/>
      <c r="G404" s="301"/>
      <c r="H404" s="301"/>
      <c r="I404" s="301"/>
      <c r="J404" s="301"/>
      <c r="K404" s="301"/>
      <c r="L404" s="301"/>
      <c r="M404" s="301"/>
      <c r="N404" s="301"/>
      <c r="O404" s="301"/>
      <c r="P404" s="301"/>
      <c r="Q404" s="301"/>
      <c r="R404" s="301"/>
      <c r="S404" s="301"/>
      <c r="T404" s="301"/>
      <c r="U404" s="301"/>
      <c r="V404" s="301"/>
      <c r="W404" s="301"/>
      <c r="X404" s="301"/>
      <c r="Y404" s="301"/>
      <c r="Z404" s="301"/>
    </row>
    <row r="405" spans="1:26" ht="12.75" customHeight="1" x14ac:dyDescent="0.2">
      <c r="A405" s="301"/>
      <c r="B405" s="301"/>
      <c r="C405" s="301"/>
      <c r="D405" s="301"/>
      <c r="E405" s="301"/>
      <c r="F405" s="301"/>
      <c r="G405" s="301"/>
      <c r="H405" s="301"/>
      <c r="I405" s="301"/>
      <c r="J405" s="301"/>
      <c r="K405" s="301"/>
      <c r="L405" s="301"/>
      <c r="M405" s="301"/>
      <c r="N405" s="301"/>
      <c r="O405" s="301"/>
      <c r="P405" s="301"/>
      <c r="Q405" s="301"/>
      <c r="R405" s="301"/>
      <c r="S405" s="301"/>
      <c r="T405" s="301"/>
      <c r="U405" s="301"/>
      <c r="V405" s="301"/>
      <c r="W405" s="301"/>
      <c r="X405" s="301"/>
      <c r="Y405" s="301"/>
      <c r="Z405" s="301"/>
    </row>
    <row r="406" spans="1:26" ht="12.75" customHeight="1" x14ac:dyDescent="0.2">
      <c r="A406" s="301"/>
      <c r="B406" s="301"/>
      <c r="C406" s="301"/>
      <c r="D406" s="301"/>
      <c r="E406" s="301"/>
      <c r="F406" s="301"/>
      <c r="G406" s="301"/>
      <c r="H406" s="301"/>
      <c r="I406" s="301"/>
      <c r="J406" s="301"/>
      <c r="K406" s="301"/>
      <c r="L406" s="301"/>
      <c r="M406" s="301"/>
      <c r="N406" s="301"/>
      <c r="O406" s="301"/>
      <c r="P406" s="301"/>
      <c r="Q406" s="301"/>
      <c r="R406" s="301"/>
      <c r="S406" s="301"/>
      <c r="T406" s="301"/>
      <c r="U406" s="301"/>
      <c r="V406" s="301"/>
      <c r="W406" s="301"/>
      <c r="X406" s="301"/>
      <c r="Y406" s="301"/>
      <c r="Z406" s="301"/>
    </row>
    <row r="407" spans="1:26" ht="12.75" customHeight="1" x14ac:dyDescent="0.2">
      <c r="A407" s="301"/>
      <c r="B407" s="301"/>
      <c r="C407" s="301"/>
      <c r="D407" s="301"/>
      <c r="E407" s="301"/>
      <c r="F407" s="301"/>
      <c r="G407" s="301"/>
      <c r="H407" s="301"/>
      <c r="I407" s="301"/>
      <c r="J407" s="301"/>
      <c r="K407" s="301"/>
      <c r="L407" s="301"/>
      <c r="M407" s="301"/>
      <c r="N407" s="301"/>
      <c r="O407" s="301"/>
      <c r="P407" s="301"/>
      <c r="Q407" s="301"/>
      <c r="R407" s="301"/>
      <c r="S407" s="301"/>
      <c r="T407" s="301"/>
      <c r="U407" s="301"/>
      <c r="V407" s="301"/>
      <c r="W407" s="301"/>
      <c r="X407" s="301"/>
      <c r="Y407" s="301"/>
      <c r="Z407" s="301"/>
    </row>
    <row r="408" spans="1:26" ht="12.75" customHeight="1" x14ac:dyDescent="0.2">
      <c r="A408" s="301"/>
      <c r="B408" s="301"/>
      <c r="C408" s="301"/>
      <c r="D408" s="301"/>
      <c r="E408" s="301"/>
      <c r="F408" s="301"/>
      <c r="G408" s="301"/>
      <c r="H408" s="301"/>
      <c r="I408" s="301"/>
      <c r="J408" s="301"/>
      <c r="K408" s="301"/>
      <c r="L408" s="301"/>
      <c r="M408" s="301"/>
      <c r="N408" s="301"/>
      <c r="O408" s="301"/>
      <c r="P408" s="301"/>
      <c r="Q408" s="301"/>
      <c r="R408" s="301"/>
      <c r="S408" s="301"/>
      <c r="T408" s="301"/>
      <c r="U408" s="301"/>
      <c r="V408" s="301"/>
      <c r="W408" s="301"/>
      <c r="X408" s="301"/>
      <c r="Y408" s="301"/>
      <c r="Z408" s="301"/>
    </row>
    <row r="409" spans="1:26" ht="12.75" customHeight="1" x14ac:dyDescent="0.2">
      <c r="A409" s="301"/>
      <c r="B409" s="301"/>
      <c r="C409" s="301"/>
      <c r="D409" s="301"/>
      <c r="E409" s="301"/>
      <c r="F409" s="301"/>
      <c r="G409" s="301"/>
      <c r="H409" s="301"/>
      <c r="I409" s="301"/>
      <c r="J409" s="301"/>
      <c r="K409" s="301"/>
      <c r="L409" s="301"/>
      <c r="M409" s="301"/>
      <c r="N409" s="301"/>
      <c r="O409" s="301"/>
      <c r="P409" s="301"/>
      <c r="Q409" s="301"/>
      <c r="R409" s="301"/>
      <c r="S409" s="301"/>
      <c r="T409" s="301"/>
      <c r="U409" s="301"/>
      <c r="V409" s="301"/>
      <c r="W409" s="301"/>
      <c r="X409" s="301"/>
      <c r="Y409" s="301"/>
      <c r="Z409" s="301"/>
    </row>
    <row r="410" spans="1:26" ht="12.75" customHeight="1" x14ac:dyDescent="0.2">
      <c r="A410" s="301"/>
      <c r="B410" s="301"/>
      <c r="C410" s="301"/>
      <c r="D410" s="301"/>
      <c r="E410" s="301"/>
      <c r="F410" s="301"/>
      <c r="G410" s="301"/>
      <c r="H410" s="301"/>
      <c r="I410" s="301"/>
      <c r="J410" s="301"/>
      <c r="K410" s="301"/>
      <c r="L410" s="301"/>
      <c r="M410" s="301"/>
      <c r="N410" s="301"/>
      <c r="O410" s="301"/>
      <c r="P410" s="301"/>
      <c r="Q410" s="301"/>
      <c r="R410" s="301"/>
      <c r="S410" s="301"/>
      <c r="T410" s="301"/>
      <c r="U410" s="301"/>
      <c r="V410" s="301"/>
      <c r="W410" s="301"/>
      <c r="X410" s="301"/>
      <c r="Y410" s="301"/>
      <c r="Z410" s="301"/>
    </row>
    <row r="411" spans="1:26" ht="12.75" customHeight="1" x14ac:dyDescent="0.2">
      <c r="A411" s="301"/>
      <c r="B411" s="301"/>
      <c r="C411" s="301"/>
      <c r="D411" s="301"/>
      <c r="E411" s="301"/>
      <c r="F411" s="301"/>
      <c r="G411" s="301"/>
      <c r="H411" s="301"/>
      <c r="I411" s="301"/>
      <c r="J411" s="301"/>
      <c r="K411" s="301"/>
      <c r="L411" s="301"/>
      <c r="M411" s="301"/>
      <c r="N411" s="301"/>
      <c r="O411" s="301"/>
      <c r="P411" s="301"/>
      <c r="Q411" s="301"/>
      <c r="R411" s="301"/>
      <c r="S411" s="301"/>
      <c r="T411" s="301"/>
      <c r="U411" s="301"/>
      <c r="V411" s="301"/>
      <c r="W411" s="301"/>
      <c r="X411" s="301"/>
      <c r="Y411" s="301"/>
      <c r="Z411" s="301"/>
    </row>
    <row r="412" spans="1:26" ht="12.75" customHeight="1" x14ac:dyDescent="0.2">
      <c r="A412" s="301"/>
      <c r="B412" s="301"/>
      <c r="C412" s="301"/>
      <c r="D412" s="301"/>
      <c r="E412" s="301"/>
      <c r="F412" s="301"/>
      <c r="G412" s="301"/>
      <c r="H412" s="301"/>
      <c r="I412" s="301"/>
      <c r="J412" s="301"/>
      <c r="K412" s="301"/>
      <c r="L412" s="301"/>
      <c r="M412" s="301"/>
      <c r="N412" s="301"/>
      <c r="O412" s="301"/>
      <c r="P412" s="301"/>
      <c r="Q412" s="301"/>
      <c r="R412" s="301"/>
      <c r="S412" s="301"/>
      <c r="T412" s="301"/>
      <c r="U412" s="301"/>
      <c r="V412" s="301"/>
      <c r="W412" s="301"/>
      <c r="X412" s="301"/>
      <c r="Y412" s="301"/>
      <c r="Z412" s="301"/>
    </row>
    <row r="413" spans="1:26" ht="12.75" customHeight="1" x14ac:dyDescent="0.2">
      <c r="A413" s="301"/>
      <c r="B413" s="301"/>
      <c r="C413" s="301"/>
      <c r="D413" s="301"/>
      <c r="E413" s="301"/>
      <c r="F413" s="301"/>
      <c r="G413" s="301"/>
      <c r="H413" s="301"/>
      <c r="I413" s="301"/>
      <c r="J413" s="301"/>
      <c r="K413" s="301"/>
      <c r="L413" s="301"/>
      <c r="M413" s="301"/>
      <c r="N413" s="301"/>
      <c r="O413" s="301"/>
      <c r="P413" s="301"/>
      <c r="Q413" s="301"/>
      <c r="R413" s="301"/>
      <c r="S413" s="301"/>
      <c r="T413" s="301"/>
      <c r="U413" s="301"/>
      <c r="V413" s="301"/>
      <c r="W413" s="301"/>
      <c r="X413" s="301"/>
      <c r="Y413" s="301"/>
      <c r="Z413" s="301"/>
    </row>
    <row r="414" spans="1:26" ht="12.75" customHeight="1" x14ac:dyDescent="0.2">
      <c r="A414" s="301"/>
      <c r="B414" s="301"/>
      <c r="C414" s="301"/>
      <c r="D414" s="301"/>
      <c r="E414" s="301"/>
      <c r="F414" s="301"/>
      <c r="G414" s="301"/>
      <c r="H414" s="301"/>
      <c r="I414" s="301"/>
      <c r="J414" s="301"/>
      <c r="K414" s="301"/>
      <c r="L414" s="301"/>
      <c r="M414" s="301"/>
      <c r="N414" s="301"/>
      <c r="O414" s="301"/>
      <c r="P414" s="301"/>
      <c r="Q414" s="301"/>
      <c r="R414" s="301"/>
      <c r="S414" s="301"/>
      <c r="T414" s="301"/>
      <c r="U414" s="301"/>
      <c r="V414" s="301"/>
      <c r="W414" s="301"/>
      <c r="X414" s="301"/>
      <c r="Y414" s="301"/>
      <c r="Z414" s="301"/>
    </row>
    <row r="415" spans="1:26" ht="12.75" customHeight="1" x14ac:dyDescent="0.2">
      <c r="A415" s="301"/>
      <c r="B415" s="301"/>
      <c r="C415" s="301"/>
      <c r="D415" s="301"/>
      <c r="E415" s="301"/>
      <c r="F415" s="301"/>
      <c r="G415" s="301"/>
      <c r="H415" s="301"/>
      <c r="I415" s="301"/>
      <c r="J415" s="301"/>
      <c r="K415" s="301"/>
      <c r="L415" s="301"/>
      <c r="M415" s="301"/>
      <c r="N415" s="301"/>
      <c r="O415" s="301"/>
      <c r="P415" s="301"/>
      <c r="Q415" s="301"/>
      <c r="R415" s="301"/>
      <c r="S415" s="301"/>
      <c r="T415" s="301"/>
      <c r="U415" s="301"/>
      <c r="V415" s="301"/>
      <c r="W415" s="301"/>
      <c r="X415" s="301"/>
      <c r="Y415" s="301"/>
      <c r="Z415" s="301"/>
    </row>
    <row r="416" spans="1:26" ht="12.75" customHeight="1" x14ac:dyDescent="0.2">
      <c r="A416" s="301"/>
      <c r="B416" s="301"/>
      <c r="C416" s="301"/>
      <c r="D416" s="301"/>
      <c r="E416" s="301"/>
      <c r="F416" s="301"/>
      <c r="G416" s="301"/>
      <c r="H416" s="301"/>
      <c r="I416" s="301"/>
      <c r="J416" s="301"/>
      <c r="K416" s="301"/>
      <c r="L416" s="301"/>
      <c r="M416" s="301"/>
      <c r="N416" s="301"/>
      <c r="O416" s="301"/>
      <c r="P416" s="301"/>
      <c r="Q416" s="301"/>
      <c r="R416" s="301"/>
      <c r="S416" s="301"/>
      <c r="T416" s="301"/>
      <c r="U416" s="301"/>
      <c r="V416" s="301"/>
      <c r="W416" s="301"/>
      <c r="X416" s="301"/>
      <c r="Y416" s="301"/>
      <c r="Z416" s="301"/>
    </row>
    <row r="417" spans="1:26" ht="12.75" customHeight="1" x14ac:dyDescent="0.2">
      <c r="A417" s="301"/>
      <c r="B417" s="301"/>
      <c r="C417" s="301"/>
      <c r="D417" s="301"/>
      <c r="E417" s="301"/>
      <c r="F417" s="301"/>
      <c r="G417" s="301"/>
      <c r="H417" s="301"/>
      <c r="I417" s="301"/>
      <c r="J417" s="301"/>
      <c r="K417" s="301"/>
      <c r="L417" s="301"/>
      <c r="M417" s="301"/>
      <c r="N417" s="301"/>
      <c r="O417" s="301"/>
      <c r="P417" s="301"/>
      <c r="Q417" s="301"/>
      <c r="R417" s="301"/>
      <c r="S417" s="301"/>
      <c r="T417" s="301"/>
      <c r="U417" s="301"/>
      <c r="V417" s="301"/>
      <c r="W417" s="301"/>
      <c r="X417" s="301"/>
      <c r="Y417" s="301"/>
      <c r="Z417" s="301"/>
    </row>
    <row r="418" spans="1:26" ht="12.75" customHeight="1" x14ac:dyDescent="0.2">
      <c r="A418" s="301"/>
      <c r="B418" s="301"/>
      <c r="C418" s="301"/>
      <c r="D418" s="301"/>
      <c r="E418" s="301"/>
      <c r="F418" s="301"/>
      <c r="G418" s="301"/>
      <c r="H418" s="301"/>
      <c r="I418" s="301"/>
      <c r="J418" s="301"/>
      <c r="K418" s="301"/>
      <c r="L418" s="301"/>
      <c r="M418" s="301"/>
      <c r="N418" s="301"/>
      <c r="O418" s="301"/>
      <c r="P418" s="301"/>
      <c r="Q418" s="301"/>
      <c r="R418" s="301"/>
      <c r="S418" s="301"/>
      <c r="T418" s="301"/>
      <c r="U418" s="301"/>
      <c r="V418" s="301"/>
      <c r="W418" s="301"/>
      <c r="X418" s="301"/>
      <c r="Y418" s="301"/>
      <c r="Z418" s="301"/>
    </row>
    <row r="419" spans="1:26" ht="12.75" customHeight="1" x14ac:dyDescent="0.2">
      <c r="A419" s="301"/>
      <c r="B419" s="301"/>
      <c r="C419" s="301"/>
      <c r="D419" s="301"/>
      <c r="E419" s="301"/>
      <c r="F419" s="301"/>
      <c r="G419" s="301"/>
      <c r="H419" s="301"/>
      <c r="I419" s="301"/>
      <c r="J419" s="301"/>
      <c r="K419" s="301"/>
      <c r="L419" s="301"/>
      <c r="M419" s="301"/>
      <c r="N419" s="301"/>
      <c r="O419" s="301"/>
      <c r="P419" s="301"/>
      <c r="Q419" s="301"/>
      <c r="R419" s="301"/>
      <c r="S419" s="301"/>
      <c r="T419" s="301"/>
      <c r="U419" s="301"/>
      <c r="V419" s="301"/>
      <c r="W419" s="301"/>
      <c r="X419" s="301"/>
      <c r="Y419" s="301"/>
      <c r="Z419" s="301"/>
    </row>
    <row r="420" spans="1:26" ht="12.75" customHeight="1" x14ac:dyDescent="0.2">
      <c r="A420" s="301"/>
      <c r="B420" s="301"/>
      <c r="C420" s="301"/>
      <c r="D420" s="301"/>
      <c r="E420" s="301"/>
      <c r="F420" s="301"/>
      <c r="G420" s="301"/>
      <c r="H420" s="301"/>
      <c r="I420" s="301"/>
      <c r="J420" s="301"/>
      <c r="K420" s="301"/>
      <c r="L420" s="301"/>
      <c r="M420" s="301"/>
      <c r="N420" s="301"/>
      <c r="O420" s="301"/>
      <c r="P420" s="301"/>
      <c r="Q420" s="301"/>
      <c r="R420" s="301"/>
      <c r="S420" s="301"/>
      <c r="T420" s="301"/>
      <c r="U420" s="301"/>
      <c r="V420" s="301"/>
      <c r="W420" s="301"/>
      <c r="X420" s="301"/>
      <c r="Y420" s="301"/>
      <c r="Z420" s="301"/>
    </row>
    <row r="421" spans="1:26" ht="12.75" customHeight="1" x14ac:dyDescent="0.2">
      <c r="A421" s="301"/>
      <c r="B421" s="301"/>
      <c r="C421" s="301"/>
      <c r="D421" s="301"/>
      <c r="E421" s="301"/>
      <c r="F421" s="301"/>
      <c r="G421" s="301"/>
      <c r="H421" s="301"/>
      <c r="I421" s="301"/>
      <c r="J421" s="301"/>
      <c r="K421" s="301"/>
      <c r="L421" s="301"/>
      <c r="M421" s="301"/>
      <c r="N421" s="301"/>
      <c r="O421" s="301"/>
      <c r="P421" s="301"/>
      <c r="Q421" s="301"/>
      <c r="R421" s="301"/>
      <c r="S421" s="301"/>
      <c r="T421" s="301"/>
      <c r="U421" s="301"/>
      <c r="V421" s="301"/>
      <c r="W421" s="301"/>
      <c r="X421" s="301"/>
      <c r="Y421" s="301"/>
      <c r="Z421" s="301"/>
    </row>
    <row r="422" spans="1:26" ht="12.75" customHeight="1" x14ac:dyDescent="0.2">
      <c r="A422" s="301"/>
      <c r="B422" s="301"/>
      <c r="C422" s="301"/>
      <c r="D422" s="301"/>
      <c r="E422" s="301"/>
      <c r="F422" s="301"/>
      <c r="G422" s="301"/>
      <c r="H422" s="301"/>
      <c r="I422" s="301"/>
      <c r="J422" s="301"/>
      <c r="K422" s="301"/>
      <c r="L422" s="301"/>
      <c r="M422" s="301"/>
      <c r="N422" s="301"/>
      <c r="O422" s="301"/>
      <c r="P422" s="301"/>
      <c r="Q422" s="301"/>
      <c r="R422" s="301"/>
      <c r="S422" s="301"/>
      <c r="T422" s="301"/>
      <c r="U422" s="301"/>
      <c r="V422" s="301"/>
      <c r="W422" s="301"/>
      <c r="X422" s="301"/>
      <c r="Y422" s="301"/>
      <c r="Z422" s="301"/>
    </row>
    <row r="423" spans="1:26" ht="12.75" customHeight="1" x14ac:dyDescent="0.2">
      <c r="A423" s="301"/>
      <c r="B423" s="301"/>
      <c r="C423" s="301"/>
      <c r="D423" s="301"/>
      <c r="E423" s="301"/>
      <c r="F423" s="301"/>
      <c r="G423" s="301"/>
      <c r="H423" s="301"/>
      <c r="I423" s="301"/>
      <c r="J423" s="301"/>
      <c r="K423" s="301"/>
      <c r="L423" s="301"/>
      <c r="M423" s="301"/>
      <c r="N423" s="301"/>
      <c r="O423" s="301"/>
      <c r="P423" s="301"/>
      <c r="Q423" s="301"/>
      <c r="R423" s="301"/>
      <c r="S423" s="301"/>
      <c r="T423" s="301"/>
      <c r="U423" s="301"/>
      <c r="V423" s="301"/>
      <c r="W423" s="301"/>
      <c r="X423" s="301"/>
      <c r="Y423" s="301"/>
      <c r="Z423" s="301"/>
    </row>
    <row r="424" spans="1:26" ht="12.75" customHeight="1" x14ac:dyDescent="0.2">
      <c r="A424" s="301"/>
      <c r="B424" s="301"/>
      <c r="C424" s="301"/>
      <c r="D424" s="301"/>
      <c r="E424" s="301"/>
      <c r="F424" s="301"/>
      <c r="G424" s="301"/>
      <c r="H424" s="301"/>
      <c r="I424" s="301"/>
      <c r="J424" s="301"/>
      <c r="K424" s="301"/>
      <c r="L424" s="301"/>
      <c r="M424" s="301"/>
      <c r="N424" s="301"/>
      <c r="O424" s="301"/>
      <c r="P424" s="301"/>
      <c r="Q424" s="301"/>
      <c r="R424" s="301"/>
      <c r="S424" s="301"/>
      <c r="T424" s="301"/>
      <c r="U424" s="301"/>
      <c r="V424" s="301"/>
      <c r="W424" s="301"/>
      <c r="X424" s="301"/>
      <c r="Y424" s="301"/>
      <c r="Z424" s="301"/>
    </row>
    <row r="425" spans="1:26" ht="12.75" customHeight="1" x14ac:dyDescent="0.2">
      <c r="A425" s="301"/>
      <c r="B425" s="301"/>
      <c r="C425" s="301"/>
      <c r="D425" s="301"/>
      <c r="E425" s="301"/>
      <c r="F425" s="301"/>
      <c r="G425" s="301"/>
      <c r="H425" s="301"/>
      <c r="I425" s="301"/>
      <c r="J425" s="301"/>
      <c r="K425" s="301"/>
      <c r="L425" s="301"/>
      <c r="M425" s="301"/>
      <c r="N425" s="301"/>
      <c r="O425" s="301"/>
      <c r="P425" s="301"/>
      <c r="Q425" s="301"/>
      <c r="R425" s="301"/>
      <c r="S425" s="301"/>
      <c r="T425" s="301"/>
      <c r="U425" s="301"/>
      <c r="V425" s="301"/>
      <c r="W425" s="301"/>
      <c r="X425" s="301"/>
      <c r="Y425" s="301"/>
      <c r="Z425" s="301"/>
    </row>
    <row r="426" spans="1:26" ht="12.75" customHeight="1" x14ac:dyDescent="0.2">
      <c r="A426" s="301"/>
      <c r="B426" s="301"/>
      <c r="C426" s="301"/>
      <c r="D426" s="301"/>
      <c r="E426" s="301"/>
      <c r="F426" s="301"/>
      <c r="G426" s="301"/>
      <c r="H426" s="301"/>
      <c r="I426" s="301"/>
      <c r="J426" s="301"/>
      <c r="K426" s="301"/>
      <c r="L426" s="301"/>
      <c r="M426" s="301"/>
      <c r="N426" s="301"/>
      <c r="O426" s="301"/>
      <c r="P426" s="301"/>
      <c r="Q426" s="301"/>
      <c r="R426" s="301"/>
      <c r="S426" s="301"/>
      <c r="T426" s="301"/>
      <c r="U426" s="301"/>
      <c r="V426" s="301"/>
      <c r="W426" s="301"/>
      <c r="X426" s="301"/>
      <c r="Y426" s="301"/>
      <c r="Z426" s="301"/>
    </row>
    <row r="427" spans="1:26" ht="12.75" customHeight="1" x14ac:dyDescent="0.2">
      <c r="A427" s="301"/>
      <c r="B427" s="301"/>
      <c r="C427" s="301"/>
      <c r="D427" s="301"/>
      <c r="E427" s="301"/>
      <c r="F427" s="301"/>
      <c r="G427" s="301"/>
      <c r="H427" s="301"/>
      <c r="I427" s="301"/>
      <c r="J427" s="301"/>
      <c r="K427" s="301"/>
      <c r="L427" s="301"/>
      <c r="M427" s="301"/>
      <c r="N427" s="301"/>
      <c r="O427" s="301"/>
      <c r="P427" s="301"/>
      <c r="Q427" s="301"/>
      <c r="R427" s="301"/>
      <c r="S427" s="301"/>
      <c r="T427" s="301"/>
      <c r="U427" s="301"/>
      <c r="V427" s="301"/>
      <c r="W427" s="301"/>
      <c r="X427" s="301"/>
      <c r="Y427" s="301"/>
      <c r="Z427" s="301"/>
    </row>
    <row r="428" spans="1:26" ht="12.75" customHeight="1" x14ac:dyDescent="0.2">
      <c r="A428" s="301"/>
      <c r="B428" s="301"/>
      <c r="C428" s="301"/>
      <c r="D428" s="301"/>
      <c r="E428" s="301"/>
      <c r="F428" s="301"/>
      <c r="G428" s="301"/>
      <c r="H428" s="301"/>
      <c r="I428" s="301"/>
      <c r="J428" s="301"/>
      <c r="K428" s="301"/>
      <c r="L428" s="301"/>
      <c r="M428" s="301"/>
      <c r="N428" s="301"/>
      <c r="O428" s="301"/>
      <c r="P428" s="301"/>
      <c r="Q428" s="301"/>
      <c r="R428" s="301"/>
      <c r="S428" s="301"/>
      <c r="T428" s="301"/>
      <c r="U428" s="301"/>
      <c r="V428" s="301"/>
      <c r="W428" s="301"/>
      <c r="X428" s="301"/>
      <c r="Y428" s="301"/>
      <c r="Z428" s="301"/>
    </row>
    <row r="429" spans="1:26" ht="12.75" customHeight="1" x14ac:dyDescent="0.2">
      <c r="A429" s="301"/>
      <c r="B429" s="301"/>
      <c r="C429" s="301"/>
      <c r="D429" s="301"/>
      <c r="E429" s="301"/>
      <c r="F429" s="301"/>
      <c r="G429" s="301"/>
      <c r="H429" s="301"/>
      <c r="I429" s="301"/>
      <c r="J429" s="301"/>
      <c r="K429" s="301"/>
      <c r="L429" s="301"/>
      <c r="M429" s="301"/>
      <c r="N429" s="301"/>
      <c r="O429" s="301"/>
      <c r="P429" s="301"/>
      <c r="Q429" s="301"/>
      <c r="R429" s="301"/>
      <c r="S429" s="301"/>
      <c r="T429" s="301"/>
      <c r="U429" s="301"/>
      <c r="V429" s="301"/>
      <c r="W429" s="301"/>
      <c r="X429" s="301"/>
      <c r="Y429" s="301"/>
      <c r="Z429" s="301"/>
    </row>
    <row r="430" spans="1:26" ht="12.75" customHeight="1" x14ac:dyDescent="0.2">
      <c r="A430" s="301"/>
      <c r="B430" s="301"/>
      <c r="C430" s="301"/>
      <c r="D430" s="301"/>
      <c r="E430" s="301"/>
      <c r="F430" s="301"/>
      <c r="G430" s="301"/>
      <c r="H430" s="301"/>
      <c r="I430" s="301"/>
      <c r="J430" s="301"/>
      <c r="K430" s="301"/>
      <c r="L430" s="301"/>
      <c r="M430" s="301"/>
      <c r="N430" s="301"/>
      <c r="O430" s="301"/>
      <c r="P430" s="301"/>
      <c r="Q430" s="301"/>
      <c r="R430" s="301"/>
      <c r="S430" s="301"/>
      <c r="T430" s="301"/>
      <c r="U430" s="301"/>
      <c r="V430" s="301"/>
      <c r="W430" s="301"/>
      <c r="X430" s="301"/>
      <c r="Y430" s="301"/>
      <c r="Z430" s="301"/>
    </row>
    <row r="431" spans="1:26" ht="12.75" customHeight="1" x14ac:dyDescent="0.2">
      <c r="A431" s="301"/>
      <c r="B431" s="301"/>
      <c r="C431" s="301"/>
      <c r="D431" s="301"/>
      <c r="E431" s="301"/>
      <c r="F431" s="301"/>
      <c r="G431" s="301"/>
      <c r="H431" s="301"/>
      <c r="I431" s="301"/>
      <c r="J431" s="301"/>
      <c r="K431" s="301"/>
      <c r="L431" s="301"/>
      <c r="M431" s="301"/>
      <c r="N431" s="301"/>
      <c r="O431" s="301"/>
      <c r="P431" s="301"/>
      <c r="Q431" s="301"/>
      <c r="R431" s="301"/>
      <c r="S431" s="301"/>
      <c r="T431" s="301"/>
      <c r="U431" s="301"/>
      <c r="V431" s="301"/>
      <c r="W431" s="301"/>
      <c r="X431" s="301"/>
      <c r="Y431" s="301"/>
      <c r="Z431" s="301"/>
    </row>
    <row r="432" spans="1:26" ht="12.75" customHeight="1" x14ac:dyDescent="0.2">
      <c r="A432" s="301"/>
      <c r="B432" s="301"/>
      <c r="C432" s="301"/>
      <c r="D432" s="301"/>
      <c r="E432" s="301"/>
      <c r="F432" s="301"/>
      <c r="G432" s="301"/>
      <c r="H432" s="301"/>
      <c r="I432" s="301"/>
      <c r="J432" s="301"/>
      <c r="K432" s="301"/>
      <c r="L432" s="301"/>
      <c r="M432" s="301"/>
      <c r="N432" s="301"/>
      <c r="O432" s="301"/>
      <c r="P432" s="301"/>
      <c r="Q432" s="301"/>
      <c r="R432" s="301"/>
      <c r="S432" s="301"/>
      <c r="T432" s="301"/>
      <c r="U432" s="301"/>
      <c r="V432" s="301"/>
      <c r="W432" s="301"/>
      <c r="X432" s="301"/>
      <c r="Y432" s="301"/>
      <c r="Z432" s="301"/>
    </row>
    <row r="433" spans="1:26" ht="12.75" customHeight="1" x14ac:dyDescent="0.2">
      <c r="A433" s="301"/>
      <c r="B433" s="301"/>
      <c r="C433" s="301"/>
      <c r="D433" s="301"/>
      <c r="E433" s="301"/>
      <c r="F433" s="301"/>
      <c r="G433" s="301"/>
      <c r="H433" s="301"/>
      <c r="I433" s="301"/>
      <c r="J433" s="301"/>
      <c r="K433" s="301"/>
      <c r="L433" s="301"/>
      <c r="M433" s="301"/>
      <c r="N433" s="301"/>
      <c r="O433" s="301"/>
      <c r="P433" s="301"/>
      <c r="Q433" s="301"/>
      <c r="R433" s="301"/>
      <c r="S433" s="301"/>
      <c r="T433" s="301"/>
      <c r="U433" s="301"/>
      <c r="V433" s="301"/>
      <c r="W433" s="301"/>
      <c r="X433" s="301"/>
      <c r="Y433" s="301"/>
      <c r="Z433" s="301"/>
    </row>
    <row r="434" spans="1:26" ht="12.75" customHeight="1" x14ac:dyDescent="0.2">
      <c r="A434" s="301"/>
      <c r="B434" s="301"/>
      <c r="C434" s="301"/>
      <c r="D434" s="301"/>
      <c r="E434" s="301"/>
      <c r="F434" s="301"/>
      <c r="G434" s="301"/>
      <c r="H434" s="301"/>
      <c r="I434" s="301"/>
      <c r="J434" s="301"/>
      <c r="K434" s="301"/>
      <c r="L434" s="301"/>
      <c r="M434" s="301"/>
      <c r="N434" s="301"/>
      <c r="O434" s="301"/>
      <c r="P434" s="301"/>
      <c r="Q434" s="301"/>
      <c r="R434" s="301"/>
      <c r="S434" s="301"/>
      <c r="T434" s="301"/>
      <c r="U434" s="301"/>
      <c r="V434" s="301"/>
      <c r="W434" s="301"/>
      <c r="X434" s="301"/>
      <c r="Y434" s="301"/>
      <c r="Z434" s="301"/>
    </row>
    <row r="435" spans="1:26" ht="12.75" customHeight="1" x14ac:dyDescent="0.2">
      <c r="A435" s="301"/>
      <c r="B435" s="301"/>
      <c r="C435" s="301"/>
      <c r="D435" s="301"/>
      <c r="E435" s="301"/>
      <c r="F435" s="301"/>
      <c r="G435" s="301"/>
      <c r="H435" s="301"/>
      <c r="I435" s="301"/>
      <c r="J435" s="301"/>
      <c r="K435" s="301"/>
      <c r="L435" s="301"/>
      <c r="M435" s="301"/>
      <c r="N435" s="301"/>
      <c r="O435" s="301"/>
      <c r="P435" s="301"/>
      <c r="Q435" s="301"/>
      <c r="R435" s="301"/>
      <c r="S435" s="301"/>
      <c r="T435" s="301"/>
      <c r="U435" s="301"/>
      <c r="V435" s="301"/>
      <c r="W435" s="301"/>
      <c r="X435" s="301"/>
      <c r="Y435" s="301"/>
      <c r="Z435" s="301"/>
    </row>
    <row r="436" spans="1:26" ht="12.75" customHeight="1" x14ac:dyDescent="0.2">
      <c r="A436" s="301"/>
      <c r="B436" s="301"/>
      <c r="C436" s="301"/>
      <c r="D436" s="301"/>
      <c r="E436" s="301"/>
      <c r="F436" s="301"/>
      <c r="G436" s="301"/>
      <c r="H436" s="301"/>
      <c r="I436" s="301"/>
      <c r="J436" s="301"/>
      <c r="K436" s="301"/>
      <c r="L436" s="301"/>
      <c r="M436" s="301"/>
      <c r="N436" s="301"/>
      <c r="O436" s="301"/>
      <c r="P436" s="301"/>
      <c r="Q436" s="301"/>
      <c r="R436" s="301"/>
      <c r="S436" s="301"/>
      <c r="T436" s="301"/>
      <c r="U436" s="301"/>
      <c r="V436" s="301"/>
      <c r="W436" s="301"/>
      <c r="X436" s="301"/>
      <c r="Y436" s="301"/>
      <c r="Z436" s="301"/>
    </row>
    <row r="437" spans="1:26" ht="12.75" customHeight="1" x14ac:dyDescent="0.2">
      <c r="A437" s="301"/>
      <c r="B437" s="301"/>
      <c r="C437" s="301"/>
      <c r="D437" s="301"/>
      <c r="E437" s="301"/>
      <c r="F437" s="301"/>
      <c r="G437" s="301"/>
      <c r="H437" s="301"/>
      <c r="I437" s="301"/>
      <c r="J437" s="301"/>
      <c r="K437" s="301"/>
      <c r="L437" s="301"/>
      <c r="M437" s="301"/>
      <c r="N437" s="301"/>
      <c r="O437" s="301"/>
      <c r="P437" s="301"/>
      <c r="Q437" s="301"/>
      <c r="R437" s="301"/>
      <c r="S437" s="301"/>
      <c r="T437" s="301"/>
      <c r="U437" s="301"/>
      <c r="V437" s="301"/>
      <c r="W437" s="301"/>
      <c r="X437" s="301"/>
      <c r="Y437" s="301"/>
      <c r="Z437" s="301"/>
    </row>
    <row r="438" spans="1:26" ht="12.75" customHeight="1" x14ac:dyDescent="0.2">
      <c r="A438" s="301"/>
      <c r="B438" s="301"/>
      <c r="C438" s="301"/>
      <c r="D438" s="301"/>
      <c r="E438" s="301"/>
      <c r="F438" s="301"/>
      <c r="G438" s="301"/>
      <c r="H438" s="301"/>
      <c r="I438" s="301"/>
      <c r="J438" s="301"/>
      <c r="K438" s="301"/>
      <c r="L438" s="301"/>
      <c r="M438" s="301"/>
      <c r="N438" s="301"/>
      <c r="O438" s="301"/>
      <c r="P438" s="301"/>
      <c r="Q438" s="301"/>
      <c r="R438" s="301"/>
      <c r="S438" s="301"/>
      <c r="T438" s="301"/>
      <c r="U438" s="301"/>
      <c r="V438" s="301"/>
      <c r="W438" s="301"/>
      <c r="X438" s="301"/>
      <c r="Y438" s="301"/>
      <c r="Z438" s="301"/>
    </row>
    <row r="439" spans="1:26" ht="12.75" customHeight="1" x14ac:dyDescent="0.2">
      <c r="A439" s="301"/>
      <c r="B439" s="301"/>
      <c r="C439" s="301"/>
      <c r="D439" s="301"/>
      <c r="E439" s="301"/>
      <c r="F439" s="301"/>
      <c r="G439" s="301"/>
      <c r="H439" s="301"/>
      <c r="I439" s="301"/>
      <c r="J439" s="301"/>
      <c r="K439" s="301"/>
      <c r="L439" s="301"/>
      <c r="M439" s="301"/>
      <c r="N439" s="301"/>
      <c r="O439" s="301"/>
      <c r="P439" s="301"/>
      <c r="Q439" s="301"/>
      <c r="R439" s="301"/>
      <c r="S439" s="301"/>
      <c r="T439" s="301"/>
      <c r="U439" s="301"/>
      <c r="V439" s="301"/>
      <c r="W439" s="301"/>
      <c r="X439" s="301"/>
      <c r="Y439" s="301"/>
      <c r="Z439" s="301"/>
    </row>
    <row r="440" spans="1:26" ht="12.75" customHeight="1" x14ac:dyDescent="0.2">
      <c r="A440" s="301"/>
      <c r="B440" s="301"/>
      <c r="C440" s="301"/>
      <c r="D440" s="301"/>
      <c r="E440" s="301"/>
      <c r="F440" s="301"/>
      <c r="G440" s="301"/>
      <c r="H440" s="301"/>
      <c r="I440" s="301"/>
      <c r="J440" s="301"/>
      <c r="K440" s="301"/>
      <c r="L440" s="301"/>
      <c r="M440" s="301"/>
      <c r="N440" s="301"/>
      <c r="O440" s="301"/>
      <c r="P440" s="301"/>
      <c r="Q440" s="301"/>
      <c r="R440" s="301"/>
      <c r="S440" s="301"/>
      <c r="T440" s="301"/>
      <c r="U440" s="301"/>
      <c r="V440" s="301"/>
      <c r="W440" s="301"/>
      <c r="X440" s="301"/>
      <c r="Y440" s="301"/>
      <c r="Z440" s="301"/>
    </row>
    <row r="441" spans="1:26" ht="12.75" customHeight="1" x14ac:dyDescent="0.2">
      <c r="A441" s="301"/>
      <c r="B441" s="301"/>
      <c r="C441" s="301"/>
      <c r="D441" s="301"/>
      <c r="E441" s="301"/>
      <c r="F441" s="301"/>
      <c r="G441" s="301"/>
      <c r="H441" s="301"/>
      <c r="I441" s="301"/>
      <c r="J441" s="301"/>
      <c r="K441" s="301"/>
      <c r="L441" s="301"/>
      <c r="M441" s="301"/>
      <c r="N441" s="301"/>
      <c r="O441" s="301"/>
      <c r="P441" s="301"/>
      <c r="Q441" s="301"/>
      <c r="R441" s="301"/>
      <c r="S441" s="301"/>
      <c r="T441" s="301"/>
      <c r="U441" s="301"/>
      <c r="V441" s="301"/>
      <c r="W441" s="301"/>
      <c r="X441" s="301"/>
      <c r="Y441" s="301"/>
      <c r="Z441" s="301"/>
    </row>
    <row r="442" spans="1:26" ht="12.75" customHeight="1" x14ac:dyDescent="0.2">
      <c r="A442" s="301"/>
      <c r="B442" s="301"/>
      <c r="C442" s="301"/>
      <c r="D442" s="301"/>
      <c r="E442" s="301"/>
      <c r="F442" s="301"/>
      <c r="G442" s="301"/>
      <c r="H442" s="301"/>
      <c r="I442" s="301"/>
      <c r="J442" s="301"/>
      <c r="K442" s="301"/>
      <c r="L442" s="301"/>
      <c r="M442" s="301"/>
      <c r="N442" s="301"/>
      <c r="O442" s="301"/>
      <c r="P442" s="301"/>
      <c r="Q442" s="301"/>
      <c r="R442" s="301"/>
      <c r="S442" s="301"/>
      <c r="T442" s="301"/>
      <c r="U442" s="301"/>
      <c r="V442" s="301"/>
      <c r="W442" s="301"/>
      <c r="X442" s="301"/>
      <c r="Y442" s="301"/>
      <c r="Z442" s="301"/>
    </row>
    <row r="443" spans="1:26" ht="12.75" customHeight="1" x14ac:dyDescent="0.2">
      <c r="A443" s="301"/>
      <c r="B443" s="301"/>
      <c r="C443" s="301"/>
      <c r="D443" s="301"/>
      <c r="E443" s="301"/>
      <c r="F443" s="301"/>
      <c r="G443" s="301"/>
      <c r="H443" s="301"/>
      <c r="I443" s="301"/>
      <c r="J443" s="301"/>
      <c r="K443" s="301"/>
      <c r="L443" s="301"/>
      <c r="M443" s="301"/>
      <c r="N443" s="301"/>
      <c r="O443" s="301"/>
      <c r="P443" s="301"/>
      <c r="Q443" s="301"/>
      <c r="R443" s="301"/>
      <c r="S443" s="301"/>
      <c r="T443" s="301"/>
      <c r="U443" s="301"/>
      <c r="V443" s="301"/>
      <c r="W443" s="301"/>
      <c r="X443" s="301"/>
      <c r="Y443" s="301"/>
      <c r="Z443" s="301"/>
    </row>
    <row r="444" spans="1:26" ht="12.75" customHeight="1" x14ac:dyDescent="0.2">
      <c r="A444" s="301"/>
      <c r="B444" s="301"/>
      <c r="C444" s="301"/>
      <c r="D444" s="301"/>
      <c r="E444" s="301"/>
      <c r="F444" s="301"/>
      <c r="G444" s="301"/>
      <c r="H444" s="301"/>
      <c r="I444" s="301"/>
      <c r="J444" s="301"/>
      <c r="K444" s="301"/>
      <c r="L444" s="301"/>
      <c r="M444" s="301"/>
      <c r="N444" s="301"/>
      <c r="O444" s="301"/>
      <c r="P444" s="301"/>
      <c r="Q444" s="301"/>
      <c r="R444" s="301"/>
      <c r="S444" s="301"/>
      <c r="T444" s="301"/>
      <c r="U444" s="301"/>
      <c r="V444" s="301"/>
      <c r="W444" s="301"/>
      <c r="X444" s="301"/>
      <c r="Y444" s="301"/>
      <c r="Z444" s="301"/>
    </row>
    <row r="445" spans="1:26" ht="12.75" customHeight="1" x14ac:dyDescent="0.2">
      <c r="A445" s="301"/>
      <c r="B445" s="301"/>
      <c r="C445" s="301"/>
      <c r="D445" s="301"/>
      <c r="E445" s="301"/>
      <c r="F445" s="301"/>
      <c r="G445" s="301"/>
      <c r="H445" s="301"/>
      <c r="I445" s="301"/>
      <c r="J445" s="301"/>
      <c r="K445" s="301"/>
      <c r="L445" s="301"/>
      <c r="M445" s="301"/>
      <c r="N445" s="301"/>
      <c r="O445" s="301"/>
      <c r="P445" s="301"/>
      <c r="Q445" s="301"/>
      <c r="R445" s="301"/>
      <c r="S445" s="301"/>
      <c r="T445" s="301"/>
      <c r="U445" s="301"/>
      <c r="V445" s="301"/>
      <c r="W445" s="301"/>
      <c r="X445" s="301"/>
      <c r="Y445" s="301"/>
      <c r="Z445" s="301"/>
    </row>
    <row r="446" spans="1:26" ht="12.75" customHeight="1" x14ac:dyDescent="0.2">
      <c r="A446" s="301"/>
      <c r="B446" s="301"/>
      <c r="C446" s="301"/>
      <c r="D446" s="301"/>
      <c r="E446" s="301"/>
      <c r="F446" s="301"/>
      <c r="G446" s="301"/>
      <c r="H446" s="301"/>
      <c r="I446" s="301"/>
      <c r="J446" s="301"/>
      <c r="K446" s="301"/>
      <c r="L446" s="301"/>
      <c r="M446" s="301"/>
      <c r="N446" s="301"/>
      <c r="O446" s="301"/>
      <c r="P446" s="301"/>
      <c r="Q446" s="301"/>
      <c r="R446" s="301"/>
      <c r="S446" s="301"/>
      <c r="T446" s="301"/>
      <c r="U446" s="301"/>
      <c r="V446" s="301"/>
      <c r="W446" s="301"/>
      <c r="X446" s="301"/>
      <c r="Y446" s="301"/>
      <c r="Z446" s="301"/>
    </row>
    <row r="447" spans="1:26" ht="12.75" customHeight="1" x14ac:dyDescent="0.2">
      <c r="A447" s="301"/>
      <c r="B447" s="301"/>
      <c r="C447" s="301"/>
      <c r="D447" s="301"/>
      <c r="E447" s="301"/>
      <c r="F447" s="301"/>
      <c r="G447" s="301"/>
      <c r="H447" s="301"/>
      <c r="I447" s="301"/>
      <c r="J447" s="301"/>
      <c r="K447" s="301"/>
      <c r="L447" s="301"/>
      <c r="M447" s="301"/>
      <c r="N447" s="301"/>
      <c r="O447" s="301"/>
      <c r="P447" s="301"/>
      <c r="Q447" s="301"/>
      <c r="R447" s="301"/>
      <c r="S447" s="301"/>
      <c r="T447" s="301"/>
      <c r="U447" s="301"/>
      <c r="V447" s="301"/>
      <c r="W447" s="301"/>
      <c r="X447" s="301"/>
      <c r="Y447" s="301"/>
      <c r="Z447" s="301"/>
    </row>
    <row r="448" spans="1:26" ht="12.75" customHeight="1" x14ac:dyDescent="0.2">
      <c r="A448" s="301"/>
      <c r="B448" s="301"/>
      <c r="C448" s="301"/>
      <c r="D448" s="301"/>
      <c r="E448" s="301"/>
      <c r="F448" s="301"/>
      <c r="G448" s="301"/>
      <c r="H448" s="301"/>
      <c r="I448" s="301"/>
      <c r="J448" s="301"/>
      <c r="K448" s="301"/>
      <c r="L448" s="301"/>
      <c r="M448" s="301"/>
      <c r="N448" s="301"/>
      <c r="O448" s="301"/>
      <c r="P448" s="301"/>
      <c r="Q448" s="301"/>
      <c r="R448" s="301"/>
      <c r="S448" s="301"/>
      <c r="T448" s="301"/>
      <c r="U448" s="301"/>
      <c r="V448" s="301"/>
      <c r="W448" s="301"/>
      <c r="X448" s="301"/>
      <c r="Y448" s="301"/>
      <c r="Z448" s="301"/>
    </row>
    <row r="449" spans="1:26" ht="12.75" customHeight="1" x14ac:dyDescent="0.2">
      <c r="A449" s="301"/>
      <c r="B449" s="301"/>
      <c r="C449" s="301"/>
      <c r="D449" s="301"/>
      <c r="E449" s="301"/>
      <c r="F449" s="301"/>
      <c r="G449" s="301"/>
      <c r="H449" s="301"/>
      <c r="I449" s="301"/>
      <c r="J449" s="301"/>
      <c r="K449" s="301"/>
      <c r="L449" s="301"/>
      <c r="M449" s="301"/>
      <c r="N449" s="301"/>
      <c r="O449" s="301"/>
      <c r="P449" s="301"/>
      <c r="Q449" s="301"/>
      <c r="R449" s="301"/>
      <c r="S449" s="301"/>
      <c r="T449" s="301"/>
      <c r="U449" s="301"/>
      <c r="V449" s="301"/>
      <c r="W449" s="301"/>
      <c r="X449" s="301"/>
      <c r="Y449" s="301"/>
      <c r="Z449" s="301"/>
    </row>
    <row r="450" spans="1:26" ht="12.75" customHeight="1" x14ac:dyDescent="0.2">
      <c r="A450" s="301"/>
      <c r="B450" s="301"/>
      <c r="C450" s="301"/>
      <c r="D450" s="301"/>
      <c r="E450" s="301"/>
      <c r="F450" s="301"/>
      <c r="G450" s="301"/>
      <c r="H450" s="301"/>
      <c r="I450" s="301"/>
      <c r="J450" s="301"/>
      <c r="K450" s="301"/>
      <c r="L450" s="301"/>
      <c r="M450" s="301"/>
      <c r="N450" s="301"/>
      <c r="O450" s="301"/>
      <c r="P450" s="301"/>
      <c r="Q450" s="301"/>
      <c r="R450" s="301"/>
      <c r="S450" s="301"/>
      <c r="T450" s="301"/>
      <c r="U450" s="301"/>
      <c r="V450" s="301"/>
      <c r="W450" s="301"/>
      <c r="X450" s="301"/>
      <c r="Y450" s="301"/>
      <c r="Z450" s="301"/>
    </row>
    <row r="451" spans="1:26" ht="12.75" customHeight="1" x14ac:dyDescent="0.2">
      <c r="A451" s="301"/>
      <c r="B451" s="301"/>
      <c r="C451" s="301"/>
      <c r="D451" s="301"/>
      <c r="E451" s="301"/>
      <c r="F451" s="301"/>
      <c r="G451" s="301"/>
      <c r="H451" s="301"/>
      <c r="I451" s="301"/>
      <c r="J451" s="301"/>
      <c r="K451" s="301"/>
      <c r="L451" s="301"/>
      <c r="M451" s="301"/>
      <c r="N451" s="301"/>
      <c r="O451" s="301"/>
      <c r="P451" s="301"/>
      <c r="Q451" s="301"/>
      <c r="R451" s="301"/>
      <c r="S451" s="301"/>
      <c r="T451" s="301"/>
      <c r="U451" s="301"/>
      <c r="V451" s="301"/>
      <c r="W451" s="301"/>
      <c r="X451" s="301"/>
      <c r="Y451" s="301"/>
      <c r="Z451" s="301"/>
    </row>
    <row r="452" spans="1:26" ht="12.75" customHeight="1" x14ac:dyDescent="0.2">
      <c r="A452" s="301"/>
      <c r="B452" s="301"/>
      <c r="C452" s="301"/>
      <c r="D452" s="301"/>
      <c r="E452" s="301"/>
      <c r="F452" s="301"/>
      <c r="G452" s="301"/>
      <c r="H452" s="301"/>
      <c r="I452" s="301"/>
      <c r="J452" s="301"/>
      <c r="K452" s="301"/>
      <c r="L452" s="301"/>
      <c r="M452" s="301"/>
      <c r="N452" s="301"/>
      <c r="O452" s="301"/>
      <c r="P452" s="301"/>
      <c r="Q452" s="301"/>
      <c r="R452" s="301"/>
      <c r="S452" s="301"/>
      <c r="T452" s="301"/>
      <c r="U452" s="301"/>
      <c r="V452" s="301"/>
      <c r="W452" s="301"/>
      <c r="X452" s="301"/>
      <c r="Y452" s="301"/>
      <c r="Z452" s="301"/>
    </row>
    <row r="453" spans="1:26" ht="12.75" customHeight="1" x14ac:dyDescent="0.2">
      <c r="A453" s="301"/>
      <c r="B453" s="301"/>
      <c r="C453" s="301"/>
      <c r="D453" s="301"/>
      <c r="E453" s="301"/>
      <c r="F453" s="301"/>
      <c r="G453" s="301"/>
      <c r="H453" s="301"/>
      <c r="I453" s="301"/>
      <c r="J453" s="301"/>
      <c r="K453" s="301"/>
      <c r="L453" s="301"/>
      <c r="M453" s="301"/>
      <c r="N453" s="301"/>
      <c r="O453" s="301"/>
      <c r="P453" s="301"/>
      <c r="Q453" s="301"/>
      <c r="R453" s="301"/>
      <c r="S453" s="301"/>
      <c r="T453" s="301"/>
      <c r="U453" s="301"/>
      <c r="V453" s="301"/>
      <c r="W453" s="301"/>
      <c r="X453" s="301"/>
      <c r="Y453" s="301"/>
      <c r="Z453" s="301"/>
    </row>
    <row r="454" spans="1:26" ht="12.75" customHeight="1" x14ac:dyDescent="0.2">
      <c r="A454" s="301"/>
      <c r="B454" s="301"/>
      <c r="C454" s="301"/>
      <c r="D454" s="301"/>
      <c r="E454" s="301"/>
      <c r="F454" s="301"/>
      <c r="G454" s="301"/>
      <c r="H454" s="301"/>
      <c r="I454" s="301"/>
      <c r="J454" s="301"/>
      <c r="K454" s="301"/>
      <c r="L454" s="301"/>
      <c r="M454" s="301"/>
      <c r="N454" s="301"/>
      <c r="O454" s="301"/>
      <c r="P454" s="301"/>
      <c r="Q454" s="301"/>
      <c r="R454" s="301"/>
      <c r="S454" s="301"/>
      <c r="T454" s="301"/>
      <c r="U454" s="301"/>
      <c r="V454" s="301"/>
      <c r="W454" s="301"/>
      <c r="X454" s="301"/>
      <c r="Y454" s="301"/>
      <c r="Z454" s="301"/>
    </row>
    <row r="455" spans="1:26" ht="12.75" customHeight="1" x14ac:dyDescent="0.2">
      <c r="A455" s="301"/>
      <c r="B455" s="301"/>
      <c r="C455" s="301"/>
      <c r="D455" s="301"/>
      <c r="E455" s="301"/>
      <c r="F455" s="301"/>
      <c r="G455" s="301"/>
      <c r="H455" s="301"/>
      <c r="I455" s="301"/>
      <c r="J455" s="301"/>
      <c r="K455" s="301"/>
      <c r="L455" s="301"/>
      <c r="M455" s="301"/>
      <c r="N455" s="301"/>
      <c r="O455" s="301"/>
      <c r="P455" s="301"/>
      <c r="Q455" s="301"/>
      <c r="R455" s="301"/>
      <c r="S455" s="301"/>
      <c r="T455" s="301"/>
      <c r="U455" s="301"/>
      <c r="V455" s="301"/>
      <c r="W455" s="301"/>
      <c r="X455" s="301"/>
      <c r="Y455" s="301"/>
      <c r="Z455" s="301"/>
    </row>
    <row r="456" spans="1:26" ht="12.75" customHeight="1" x14ac:dyDescent="0.2">
      <c r="A456" s="301"/>
      <c r="B456" s="301"/>
      <c r="C456" s="301"/>
      <c r="D456" s="301"/>
      <c r="E456" s="301"/>
      <c r="F456" s="301"/>
      <c r="G456" s="301"/>
      <c r="H456" s="301"/>
      <c r="I456" s="301"/>
      <c r="J456" s="301"/>
      <c r="K456" s="301"/>
      <c r="L456" s="301"/>
      <c r="M456" s="301"/>
      <c r="N456" s="301"/>
      <c r="O456" s="301"/>
      <c r="P456" s="301"/>
      <c r="Q456" s="301"/>
      <c r="R456" s="301"/>
      <c r="S456" s="301"/>
      <c r="T456" s="301"/>
      <c r="U456" s="301"/>
      <c r="V456" s="301"/>
      <c r="W456" s="301"/>
      <c r="X456" s="301"/>
      <c r="Y456" s="301"/>
      <c r="Z456" s="301"/>
    </row>
    <row r="457" spans="1:26" ht="12.75" customHeight="1" x14ac:dyDescent="0.2">
      <c r="A457" s="301"/>
      <c r="B457" s="301"/>
      <c r="C457" s="301"/>
      <c r="D457" s="301"/>
      <c r="E457" s="301"/>
      <c r="F457" s="301"/>
      <c r="G457" s="301"/>
      <c r="H457" s="301"/>
      <c r="I457" s="301"/>
      <c r="J457" s="301"/>
      <c r="K457" s="301"/>
      <c r="L457" s="301"/>
      <c r="M457" s="301"/>
      <c r="N457" s="301"/>
      <c r="O457" s="301"/>
      <c r="P457" s="301"/>
      <c r="Q457" s="301"/>
      <c r="R457" s="301"/>
      <c r="S457" s="301"/>
      <c r="T457" s="301"/>
      <c r="U457" s="301"/>
      <c r="V457" s="301"/>
      <c r="W457" s="301"/>
      <c r="X457" s="301"/>
      <c r="Y457" s="301"/>
      <c r="Z457" s="301"/>
    </row>
    <row r="458" spans="1:26" ht="12.75" customHeight="1" x14ac:dyDescent="0.2">
      <c r="A458" s="301"/>
      <c r="B458" s="301"/>
      <c r="C458" s="301"/>
      <c r="D458" s="301"/>
      <c r="E458" s="301"/>
      <c r="F458" s="301"/>
      <c r="G458" s="301"/>
      <c r="H458" s="301"/>
      <c r="I458" s="301"/>
      <c r="J458" s="301"/>
      <c r="K458" s="301"/>
      <c r="L458" s="301"/>
      <c r="M458" s="301"/>
      <c r="N458" s="301"/>
      <c r="O458" s="301"/>
      <c r="P458" s="301"/>
      <c r="Q458" s="301"/>
      <c r="R458" s="301"/>
      <c r="S458" s="301"/>
      <c r="T458" s="301"/>
      <c r="U458" s="301"/>
      <c r="V458" s="301"/>
      <c r="W458" s="301"/>
      <c r="X458" s="301"/>
      <c r="Y458" s="301"/>
      <c r="Z458" s="301"/>
    </row>
    <row r="459" spans="1:26" ht="12.75" customHeight="1" x14ac:dyDescent="0.2">
      <c r="A459" s="301"/>
      <c r="B459" s="301"/>
      <c r="C459" s="301"/>
      <c r="D459" s="301"/>
      <c r="E459" s="301"/>
      <c r="F459" s="301"/>
      <c r="G459" s="301"/>
      <c r="H459" s="301"/>
      <c r="I459" s="301"/>
      <c r="J459" s="301"/>
      <c r="K459" s="301"/>
      <c r="L459" s="301"/>
      <c r="M459" s="301"/>
      <c r="N459" s="301"/>
      <c r="O459" s="301"/>
      <c r="P459" s="301"/>
      <c r="Q459" s="301"/>
      <c r="R459" s="301"/>
      <c r="S459" s="301"/>
      <c r="T459" s="301"/>
      <c r="U459" s="301"/>
      <c r="V459" s="301"/>
      <c r="W459" s="301"/>
      <c r="X459" s="301"/>
      <c r="Y459" s="301"/>
      <c r="Z459" s="301"/>
    </row>
    <row r="460" spans="1:26" ht="12.75" customHeight="1" x14ac:dyDescent="0.2">
      <c r="A460" s="301"/>
      <c r="B460" s="301"/>
      <c r="C460" s="301"/>
      <c r="D460" s="301"/>
      <c r="E460" s="301"/>
      <c r="F460" s="301"/>
      <c r="G460" s="301"/>
      <c r="H460" s="301"/>
      <c r="I460" s="301"/>
      <c r="J460" s="301"/>
      <c r="K460" s="301"/>
      <c r="L460" s="301"/>
      <c r="M460" s="301"/>
      <c r="N460" s="301"/>
      <c r="O460" s="301"/>
      <c r="P460" s="301"/>
      <c r="Q460" s="301"/>
      <c r="R460" s="301"/>
      <c r="S460" s="301"/>
      <c r="T460" s="301"/>
      <c r="U460" s="301"/>
      <c r="V460" s="301"/>
      <c r="W460" s="301"/>
      <c r="X460" s="301"/>
      <c r="Y460" s="301"/>
      <c r="Z460" s="301"/>
    </row>
    <row r="461" spans="1:26" ht="12.75" customHeight="1" x14ac:dyDescent="0.2">
      <c r="A461" s="301"/>
      <c r="B461" s="301"/>
      <c r="C461" s="301"/>
      <c r="D461" s="301"/>
      <c r="E461" s="301"/>
      <c r="F461" s="301"/>
      <c r="G461" s="301"/>
      <c r="H461" s="301"/>
      <c r="I461" s="301"/>
      <c r="J461" s="301"/>
      <c r="K461" s="301"/>
      <c r="L461" s="301"/>
      <c r="M461" s="301"/>
      <c r="N461" s="301"/>
      <c r="O461" s="301"/>
      <c r="P461" s="301"/>
      <c r="Q461" s="301"/>
      <c r="R461" s="301"/>
      <c r="S461" s="301"/>
      <c r="T461" s="301"/>
      <c r="U461" s="301"/>
      <c r="V461" s="301"/>
      <c r="W461" s="301"/>
      <c r="X461" s="301"/>
      <c r="Y461" s="301"/>
      <c r="Z461" s="301"/>
    </row>
    <row r="462" spans="1:26" ht="12.75" customHeight="1" x14ac:dyDescent="0.2">
      <c r="A462" s="301"/>
      <c r="B462" s="301"/>
      <c r="C462" s="301"/>
      <c r="D462" s="301"/>
      <c r="E462" s="301"/>
      <c r="F462" s="301"/>
      <c r="G462" s="301"/>
      <c r="H462" s="301"/>
      <c r="I462" s="301"/>
      <c r="J462" s="301"/>
      <c r="K462" s="301"/>
      <c r="L462" s="301"/>
      <c r="M462" s="301"/>
      <c r="N462" s="301"/>
      <c r="O462" s="301"/>
      <c r="P462" s="301"/>
      <c r="Q462" s="301"/>
      <c r="R462" s="301"/>
      <c r="S462" s="301"/>
      <c r="T462" s="301"/>
      <c r="U462" s="301"/>
      <c r="V462" s="301"/>
      <c r="W462" s="301"/>
      <c r="X462" s="301"/>
      <c r="Y462" s="301"/>
      <c r="Z462" s="301"/>
    </row>
    <row r="463" spans="1:26" ht="12.75" customHeight="1" x14ac:dyDescent="0.2">
      <c r="A463" s="301"/>
      <c r="B463" s="301"/>
      <c r="C463" s="301"/>
      <c r="D463" s="301"/>
      <c r="E463" s="301"/>
      <c r="F463" s="301"/>
      <c r="G463" s="301"/>
      <c r="H463" s="301"/>
      <c r="I463" s="301"/>
      <c r="J463" s="301"/>
      <c r="K463" s="301"/>
      <c r="L463" s="301"/>
      <c r="M463" s="301"/>
      <c r="N463" s="301"/>
      <c r="O463" s="301"/>
      <c r="P463" s="301"/>
      <c r="Q463" s="301"/>
      <c r="R463" s="301"/>
      <c r="S463" s="301"/>
      <c r="T463" s="301"/>
      <c r="U463" s="301"/>
      <c r="V463" s="301"/>
      <c r="W463" s="301"/>
      <c r="X463" s="301"/>
      <c r="Y463" s="301"/>
      <c r="Z463" s="301"/>
    </row>
    <row r="464" spans="1:26" ht="12.75" customHeight="1" x14ac:dyDescent="0.2">
      <c r="A464" s="301"/>
      <c r="B464" s="301"/>
      <c r="C464" s="301"/>
      <c r="D464" s="301"/>
      <c r="E464" s="301"/>
      <c r="F464" s="301"/>
      <c r="G464" s="301"/>
      <c r="H464" s="301"/>
      <c r="I464" s="301"/>
      <c r="J464" s="301"/>
      <c r="K464" s="301"/>
      <c r="L464" s="301"/>
      <c r="M464" s="301"/>
      <c r="N464" s="301"/>
      <c r="O464" s="301"/>
      <c r="P464" s="301"/>
      <c r="Q464" s="301"/>
      <c r="R464" s="301"/>
      <c r="S464" s="301"/>
      <c r="T464" s="301"/>
      <c r="U464" s="301"/>
      <c r="V464" s="301"/>
      <c r="W464" s="301"/>
      <c r="X464" s="301"/>
      <c r="Y464" s="301"/>
      <c r="Z464" s="301"/>
    </row>
    <row r="465" spans="1:26" ht="12.75" customHeight="1" x14ac:dyDescent="0.2">
      <c r="A465" s="301"/>
      <c r="B465" s="301"/>
      <c r="C465" s="301"/>
      <c r="D465" s="301"/>
      <c r="E465" s="301"/>
      <c r="F465" s="301"/>
      <c r="G465" s="301"/>
      <c r="H465" s="301"/>
      <c r="I465" s="301"/>
      <c r="J465" s="301"/>
      <c r="K465" s="301"/>
      <c r="L465" s="301"/>
      <c r="M465" s="301"/>
      <c r="N465" s="301"/>
      <c r="O465" s="301"/>
      <c r="P465" s="301"/>
      <c r="Q465" s="301"/>
      <c r="R465" s="301"/>
      <c r="S465" s="301"/>
      <c r="T465" s="301"/>
      <c r="U465" s="301"/>
      <c r="V465" s="301"/>
      <c r="W465" s="301"/>
      <c r="X465" s="301"/>
      <c r="Y465" s="301"/>
      <c r="Z465" s="301"/>
    </row>
    <row r="466" spans="1:26" ht="12.75" customHeight="1" x14ac:dyDescent="0.2">
      <c r="A466" s="301"/>
      <c r="B466" s="301"/>
      <c r="C466" s="301"/>
      <c r="D466" s="301"/>
      <c r="E466" s="301"/>
      <c r="F466" s="301"/>
      <c r="G466" s="301"/>
      <c r="H466" s="301"/>
      <c r="I466" s="301"/>
      <c r="J466" s="301"/>
      <c r="K466" s="301"/>
      <c r="L466" s="301"/>
      <c r="M466" s="301"/>
      <c r="N466" s="301"/>
      <c r="O466" s="301"/>
      <c r="P466" s="301"/>
      <c r="Q466" s="301"/>
      <c r="R466" s="301"/>
      <c r="S466" s="301"/>
      <c r="T466" s="301"/>
      <c r="U466" s="301"/>
      <c r="V466" s="301"/>
      <c r="W466" s="301"/>
      <c r="X466" s="301"/>
      <c r="Y466" s="301"/>
      <c r="Z466" s="301"/>
    </row>
    <row r="467" spans="1:26" ht="12.75" customHeight="1" x14ac:dyDescent="0.2">
      <c r="A467" s="301"/>
      <c r="B467" s="301"/>
      <c r="C467" s="301"/>
      <c r="D467" s="301"/>
      <c r="E467" s="301"/>
      <c r="F467" s="301"/>
      <c r="G467" s="301"/>
      <c r="H467" s="301"/>
      <c r="I467" s="301"/>
      <c r="J467" s="301"/>
      <c r="K467" s="301"/>
      <c r="L467" s="301"/>
      <c r="M467" s="301"/>
      <c r="N467" s="301"/>
      <c r="O467" s="301"/>
      <c r="P467" s="301"/>
      <c r="Q467" s="301"/>
      <c r="R467" s="301"/>
      <c r="S467" s="301"/>
      <c r="T467" s="301"/>
      <c r="U467" s="301"/>
      <c r="V467" s="301"/>
      <c r="W467" s="301"/>
      <c r="X467" s="301"/>
      <c r="Y467" s="301"/>
      <c r="Z467" s="301"/>
    </row>
    <row r="468" spans="1:26" ht="12.75" customHeight="1" x14ac:dyDescent="0.2">
      <c r="A468" s="301"/>
      <c r="B468" s="301"/>
      <c r="C468" s="301"/>
      <c r="D468" s="301"/>
      <c r="E468" s="301"/>
      <c r="F468" s="301"/>
      <c r="G468" s="301"/>
      <c r="H468" s="301"/>
      <c r="I468" s="301"/>
      <c r="J468" s="301"/>
      <c r="K468" s="301"/>
      <c r="L468" s="301"/>
      <c r="M468" s="301"/>
      <c r="N468" s="301"/>
      <c r="O468" s="301"/>
      <c r="P468" s="301"/>
      <c r="Q468" s="301"/>
      <c r="R468" s="301"/>
      <c r="S468" s="301"/>
      <c r="T468" s="301"/>
      <c r="U468" s="301"/>
      <c r="V468" s="301"/>
      <c r="W468" s="301"/>
      <c r="X468" s="301"/>
      <c r="Y468" s="301"/>
      <c r="Z468" s="301"/>
    </row>
    <row r="469" spans="1:26" ht="12.75" customHeight="1" x14ac:dyDescent="0.2">
      <c r="A469" s="301"/>
      <c r="B469" s="301"/>
      <c r="C469" s="301"/>
      <c r="D469" s="301"/>
      <c r="E469" s="301"/>
      <c r="F469" s="301"/>
      <c r="G469" s="301"/>
      <c r="H469" s="301"/>
      <c r="I469" s="301"/>
      <c r="J469" s="301"/>
      <c r="K469" s="301"/>
      <c r="L469" s="301"/>
      <c r="M469" s="301"/>
      <c r="N469" s="301"/>
      <c r="O469" s="301"/>
      <c r="P469" s="301"/>
      <c r="Q469" s="301"/>
      <c r="R469" s="301"/>
      <c r="S469" s="301"/>
      <c r="T469" s="301"/>
      <c r="U469" s="301"/>
      <c r="V469" s="301"/>
      <c r="W469" s="301"/>
      <c r="X469" s="301"/>
      <c r="Y469" s="301"/>
      <c r="Z469" s="301"/>
    </row>
    <row r="470" spans="1:26" ht="12.75" customHeight="1" x14ac:dyDescent="0.2">
      <c r="A470" s="301"/>
      <c r="B470" s="301"/>
      <c r="C470" s="301"/>
      <c r="D470" s="301"/>
      <c r="E470" s="301"/>
      <c r="F470" s="301"/>
      <c r="G470" s="301"/>
      <c r="H470" s="301"/>
      <c r="I470" s="301"/>
      <c r="J470" s="301"/>
      <c r="K470" s="301"/>
      <c r="L470" s="301"/>
      <c r="M470" s="301"/>
      <c r="N470" s="301"/>
      <c r="O470" s="301"/>
      <c r="P470" s="301"/>
      <c r="Q470" s="301"/>
      <c r="R470" s="301"/>
      <c r="S470" s="301"/>
      <c r="T470" s="301"/>
      <c r="U470" s="301"/>
      <c r="V470" s="301"/>
      <c r="W470" s="301"/>
      <c r="X470" s="301"/>
      <c r="Y470" s="301"/>
      <c r="Z470" s="301"/>
    </row>
    <row r="471" spans="1:26" ht="12.75" customHeight="1" x14ac:dyDescent="0.2">
      <c r="A471" s="301"/>
      <c r="B471" s="301"/>
      <c r="C471" s="301"/>
      <c r="D471" s="301"/>
      <c r="E471" s="301"/>
      <c r="F471" s="301"/>
      <c r="G471" s="301"/>
      <c r="H471" s="301"/>
      <c r="I471" s="301"/>
      <c r="J471" s="301"/>
      <c r="K471" s="301"/>
      <c r="L471" s="301"/>
      <c r="M471" s="301"/>
      <c r="N471" s="301"/>
      <c r="O471" s="301"/>
      <c r="P471" s="301"/>
      <c r="Q471" s="301"/>
      <c r="R471" s="301"/>
      <c r="S471" s="301"/>
      <c r="T471" s="301"/>
      <c r="U471" s="301"/>
      <c r="V471" s="301"/>
      <c r="W471" s="301"/>
      <c r="X471" s="301"/>
      <c r="Y471" s="301"/>
      <c r="Z471" s="301"/>
    </row>
    <row r="472" spans="1:26" ht="12.75" customHeight="1" x14ac:dyDescent="0.2">
      <c r="A472" s="301"/>
      <c r="B472" s="301"/>
      <c r="C472" s="301"/>
      <c r="D472" s="301"/>
      <c r="E472" s="301"/>
      <c r="F472" s="301"/>
      <c r="G472" s="301"/>
      <c r="H472" s="301"/>
      <c r="I472" s="301"/>
      <c r="J472" s="301"/>
      <c r="K472" s="301"/>
      <c r="L472" s="301"/>
      <c r="M472" s="301"/>
      <c r="N472" s="301"/>
      <c r="O472" s="301"/>
      <c r="P472" s="301"/>
      <c r="Q472" s="301"/>
      <c r="R472" s="301"/>
      <c r="S472" s="301"/>
      <c r="T472" s="301"/>
      <c r="U472" s="301"/>
      <c r="V472" s="301"/>
      <c r="W472" s="301"/>
      <c r="X472" s="301"/>
      <c r="Y472" s="301"/>
      <c r="Z472" s="301"/>
    </row>
    <row r="473" spans="1:26" ht="12.75" customHeight="1" x14ac:dyDescent="0.2">
      <c r="A473" s="301"/>
      <c r="B473" s="301"/>
      <c r="C473" s="301"/>
      <c r="D473" s="301"/>
      <c r="E473" s="301"/>
      <c r="F473" s="301"/>
      <c r="G473" s="301"/>
      <c r="H473" s="301"/>
      <c r="I473" s="301"/>
      <c r="J473" s="301"/>
      <c r="K473" s="301"/>
      <c r="L473" s="301"/>
      <c r="M473" s="301"/>
      <c r="N473" s="301"/>
      <c r="O473" s="301"/>
      <c r="P473" s="301"/>
      <c r="Q473" s="301"/>
      <c r="R473" s="301"/>
      <c r="S473" s="301"/>
      <c r="T473" s="301"/>
      <c r="U473" s="301"/>
      <c r="V473" s="301"/>
      <c r="W473" s="301"/>
      <c r="X473" s="301"/>
      <c r="Y473" s="301"/>
      <c r="Z473" s="301"/>
    </row>
    <row r="474" spans="1:26" ht="12.75" customHeight="1" x14ac:dyDescent="0.2">
      <c r="A474" s="301"/>
      <c r="B474" s="301"/>
      <c r="C474" s="301"/>
      <c r="D474" s="301"/>
      <c r="E474" s="301"/>
      <c r="F474" s="301"/>
      <c r="G474" s="301"/>
      <c r="H474" s="301"/>
      <c r="I474" s="301"/>
      <c r="J474" s="301"/>
      <c r="K474" s="301"/>
      <c r="L474" s="301"/>
      <c r="M474" s="301"/>
      <c r="N474" s="301"/>
      <c r="O474" s="301"/>
      <c r="P474" s="301"/>
      <c r="Q474" s="301"/>
      <c r="R474" s="301"/>
      <c r="S474" s="301"/>
      <c r="T474" s="301"/>
      <c r="U474" s="301"/>
      <c r="V474" s="301"/>
      <c r="W474" s="301"/>
      <c r="X474" s="301"/>
      <c r="Y474" s="301"/>
      <c r="Z474" s="301"/>
    </row>
    <row r="475" spans="1:26" ht="12.75" customHeight="1" x14ac:dyDescent="0.2">
      <c r="A475" s="301"/>
      <c r="B475" s="301"/>
      <c r="C475" s="301"/>
      <c r="D475" s="301"/>
      <c r="E475" s="301"/>
      <c r="F475" s="301"/>
      <c r="G475" s="301"/>
      <c r="H475" s="301"/>
      <c r="I475" s="301"/>
      <c r="J475" s="301"/>
      <c r="K475" s="301"/>
      <c r="L475" s="301"/>
      <c r="M475" s="301"/>
      <c r="N475" s="301"/>
      <c r="O475" s="301"/>
      <c r="P475" s="301"/>
      <c r="Q475" s="301"/>
      <c r="R475" s="301"/>
      <c r="S475" s="301"/>
      <c r="T475" s="301"/>
      <c r="U475" s="301"/>
      <c r="V475" s="301"/>
      <c r="W475" s="301"/>
      <c r="X475" s="301"/>
      <c r="Y475" s="301"/>
      <c r="Z475" s="301"/>
    </row>
    <row r="476" spans="1:26" ht="12.75" customHeight="1" x14ac:dyDescent="0.2">
      <c r="A476" s="301"/>
      <c r="B476" s="301"/>
      <c r="C476" s="301"/>
      <c r="D476" s="301"/>
      <c r="E476" s="301"/>
      <c r="F476" s="301"/>
      <c r="G476" s="301"/>
      <c r="H476" s="301"/>
      <c r="I476" s="301"/>
      <c r="J476" s="301"/>
      <c r="K476" s="301"/>
      <c r="L476" s="301"/>
      <c r="M476" s="301"/>
      <c r="N476" s="301"/>
      <c r="O476" s="301"/>
      <c r="P476" s="301"/>
      <c r="Q476" s="301"/>
      <c r="R476" s="301"/>
      <c r="S476" s="301"/>
      <c r="T476" s="301"/>
      <c r="U476" s="301"/>
      <c r="V476" s="301"/>
      <c r="W476" s="301"/>
      <c r="X476" s="301"/>
      <c r="Y476" s="301"/>
      <c r="Z476" s="301"/>
    </row>
    <row r="477" spans="1:26" ht="12.75" customHeight="1" x14ac:dyDescent="0.2">
      <c r="A477" s="301"/>
      <c r="B477" s="301"/>
      <c r="C477" s="301"/>
      <c r="D477" s="301"/>
      <c r="E477" s="301"/>
      <c r="F477" s="301"/>
      <c r="G477" s="301"/>
      <c r="H477" s="301"/>
      <c r="I477" s="301"/>
      <c r="J477" s="301"/>
      <c r="K477" s="301"/>
      <c r="L477" s="301"/>
      <c r="M477" s="301"/>
      <c r="N477" s="301"/>
      <c r="O477" s="301"/>
      <c r="P477" s="301"/>
      <c r="Q477" s="301"/>
      <c r="R477" s="301"/>
      <c r="S477" s="301"/>
      <c r="T477" s="301"/>
      <c r="U477" s="301"/>
      <c r="V477" s="301"/>
      <c r="W477" s="301"/>
      <c r="X477" s="301"/>
      <c r="Y477" s="301"/>
      <c r="Z477" s="301"/>
    </row>
    <row r="478" spans="1:26" ht="12.75" customHeight="1" x14ac:dyDescent="0.2">
      <c r="A478" s="301"/>
      <c r="B478" s="301"/>
      <c r="C478" s="301"/>
      <c r="D478" s="301"/>
      <c r="E478" s="301"/>
      <c r="F478" s="301"/>
      <c r="G478" s="301"/>
      <c r="H478" s="301"/>
      <c r="I478" s="301"/>
      <c r="J478" s="301"/>
      <c r="K478" s="301"/>
      <c r="L478" s="301"/>
      <c r="M478" s="301"/>
      <c r="N478" s="301"/>
      <c r="O478" s="301"/>
      <c r="P478" s="301"/>
      <c r="Q478" s="301"/>
      <c r="R478" s="301"/>
      <c r="S478" s="301"/>
      <c r="T478" s="301"/>
      <c r="U478" s="301"/>
      <c r="V478" s="301"/>
      <c r="W478" s="301"/>
      <c r="X478" s="301"/>
      <c r="Y478" s="301"/>
      <c r="Z478" s="301"/>
    </row>
    <row r="479" spans="1:26" ht="12.75" customHeight="1" x14ac:dyDescent="0.2">
      <c r="A479" s="301"/>
      <c r="B479" s="301"/>
      <c r="C479" s="301"/>
      <c r="D479" s="301"/>
      <c r="E479" s="301"/>
      <c r="F479" s="301"/>
      <c r="G479" s="301"/>
      <c r="H479" s="301"/>
      <c r="I479" s="301"/>
      <c r="J479" s="301"/>
      <c r="K479" s="301"/>
      <c r="L479" s="301"/>
      <c r="M479" s="301"/>
      <c r="N479" s="301"/>
      <c r="O479" s="301"/>
      <c r="P479" s="301"/>
      <c r="Q479" s="301"/>
      <c r="R479" s="301"/>
      <c r="S479" s="301"/>
      <c r="T479" s="301"/>
      <c r="U479" s="301"/>
      <c r="V479" s="301"/>
      <c r="W479" s="301"/>
      <c r="X479" s="301"/>
      <c r="Y479" s="301"/>
      <c r="Z479" s="301"/>
    </row>
    <row r="480" spans="1:26" ht="12.75" customHeight="1" x14ac:dyDescent="0.2">
      <c r="A480" s="301"/>
      <c r="B480" s="301"/>
      <c r="C480" s="301"/>
      <c r="D480" s="301"/>
      <c r="E480" s="301"/>
      <c r="F480" s="301"/>
      <c r="G480" s="301"/>
      <c r="H480" s="301"/>
      <c r="I480" s="301"/>
      <c r="J480" s="301"/>
      <c r="K480" s="301"/>
      <c r="L480" s="301"/>
      <c r="M480" s="301"/>
      <c r="N480" s="301"/>
      <c r="O480" s="301"/>
      <c r="P480" s="301"/>
      <c r="Q480" s="301"/>
      <c r="R480" s="301"/>
      <c r="S480" s="301"/>
      <c r="T480" s="301"/>
      <c r="U480" s="301"/>
      <c r="V480" s="301"/>
      <c r="W480" s="301"/>
      <c r="X480" s="301"/>
      <c r="Y480" s="301"/>
      <c r="Z480" s="301"/>
    </row>
    <row r="481" spans="1:26" ht="12.75" customHeight="1" x14ac:dyDescent="0.2">
      <c r="A481" s="301"/>
      <c r="B481" s="301"/>
      <c r="C481" s="301"/>
      <c r="D481" s="301"/>
      <c r="E481" s="301"/>
      <c r="F481" s="301"/>
      <c r="G481" s="301"/>
      <c r="H481" s="301"/>
      <c r="I481" s="301"/>
      <c r="J481" s="301"/>
      <c r="K481" s="301"/>
      <c r="L481" s="301"/>
      <c r="M481" s="301"/>
      <c r="N481" s="301"/>
      <c r="O481" s="301"/>
      <c r="P481" s="301"/>
      <c r="Q481" s="301"/>
      <c r="R481" s="301"/>
      <c r="S481" s="301"/>
      <c r="T481" s="301"/>
      <c r="U481" s="301"/>
      <c r="V481" s="301"/>
      <c r="W481" s="301"/>
      <c r="X481" s="301"/>
      <c r="Y481" s="301"/>
      <c r="Z481" s="301"/>
    </row>
    <row r="482" spans="1:26" ht="12.75" customHeight="1" x14ac:dyDescent="0.2">
      <c r="A482" s="301"/>
      <c r="B482" s="301"/>
      <c r="C482" s="301"/>
      <c r="D482" s="301"/>
      <c r="E482" s="301"/>
      <c r="F482" s="301"/>
      <c r="G482" s="301"/>
      <c r="H482" s="301"/>
      <c r="I482" s="301"/>
      <c r="J482" s="301"/>
      <c r="K482" s="301"/>
      <c r="L482" s="301"/>
      <c r="M482" s="301"/>
      <c r="N482" s="301"/>
      <c r="O482" s="301"/>
      <c r="P482" s="301"/>
      <c r="Q482" s="301"/>
      <c r="R482" s="301"/>
      <c r="S482" s="301"/>
      <c r="T482" s="301"/>
      <c r="U482" s="301"/>
      <c r="V482" s="301"/>
      <c r="W482" s="301"/>
      <c r="X482" s="301"/>
      <c r="Y482" s="301"/>
      <c r="Z482" s="301"/>
    </row>
    <row r="483" spans="1:26" ht="12.75" customHeight="1" x14ac:dyDescent="0.2">
      <c r="A483" s="301"/>
      <c r="B483" s="301"/>
      <c r="C483" s="301"/>
      <c r="D483" s="301"/>
      <c r="E483" s="301"/>
      <c r="F483" s="301"/>
      <c r="G483" s="301"/>
      <c r="H483" s="301"/>
      <c r="I483" s="301"/>
      <c r="J483" s="301"/>
      <c r="K483" s="301"/>
      <c r="L483" s="301"/>
      <c r="M483" s="301"/>
      <c r="N483" s="301"/>
      <c r="O483" s="301"/>
      <c r="P483" s="301"/>
      <c r="Q483" s="301"/>
      <c r="R483" s="301"/>
      <c r="S483" s="301"/>
      <c r="T483" s="301"/>
      <c r="U483" s="301"/>
      <c r="V483" s="301"/>
      <c r="W483" s="301"/>
      <c r="X483" s="301"/>
      <c r="Y483" s="301"/>
      <c r="Z483" s="301"/>
    </row>
    <row r="484" spans="1:26" ht="12.75" customHeight="1" x14ac:dyDescent="0.2">
      <c r="A484" s="301"/>
      <c r="B484" s="301"/>
      <c r="C484" s="301"/>
      <c r="D484" s="301"/>
      <c r="E484" s="301"/>
      <c r="F484" s="301"/>
      <c r="G484" s="301"/>
      <c r="H484" s="301"/>
      <c r="I484" s="301"/>
      <c r="J484" s="301"/>
      <c r="K484" s="301"/>
      <c r="L484" s="301"/>
      <c r="M484" s="301"/>
      <c r="N484" s="301"/>
      <c r="O484" s="301"/>
      <c r="P484" s="301"/>
      <c r="Q484" s="301"/>
      <c r="R484" s="301"/>
      <c r="S484" s="301"/>
      <c r="T484" s="301"/>
      <c r="U484" s="301"/>
      <c r="V484" s="301"/>
      <c r="W484" s="301"/>
      <c r="X484" s="301"/>
      <c r="Y484" s="301"/>
      <c r="Z484" s="301"/>
    </row>
    <row r="485" spans="1:26" ht="12.75" customHeight="1" x14ac:dyDescent="0.2">
      <c r="A485" s="301"/>
      <c r="B485" s="301"/>
      <c r="C485" s="301"/>
      <c r="D485" s="301"/>
      <c r="E485" s="301"/>
      <c r="F485" s="301"/>
      <c r="G485" s="301"/>
      <c r="H485" s="301"/>
      <c r="I485" s="301"/>
      <c r="J485" s="301"/>
      <c r="K485" s="301"/>
      <c r="L485" s="301"/>
      <c r="M485" s="301"/>
      <c r="N485" s="301"/>
      <c r="O485" s="301"/>
      <c r="P485" s="301"/>
      <c r="Q485" s="301"/>
      <c r="R485" s="301"/>
      <c r="S485" s="301"/>
      <c r="T485" s="301"/>
      <c r="U485" s="301"/>
      <c r="V485" s="301"/>
      <c r="W485" s="301"/>
      <c r="X485" s="301"/>
      <c r="Y485" s="301"/>
      <c r="Z485" s="301"/>
    </row>
    <row r="486" spans="1:26" ht="12.75" customHeight="1" x14ac:dyDescent="0.2">
      <c r="A486" s="301"/>
      <c r="B486" s="301"/>
      <c r="C486" s="301"/>
      <c r="D486" s="301"/>
      <c r="E486" s="301"/>
      <c r="F486" s="301"/>
      <c r="G486" s="301"/>
      <c r="H486" s="301"/>
      <c r="I486" s="301"/>
      <c r="J486" s="301"/>
      <c r="K486" s="301"/>
      <c r="L486" s="301"/>
      <c r="M486" s="301"/>
      <c r="N486" s="301"/>
      <c r="O486" s="301"/>
      <c r="P486" s="301"/>
      <c r="Q486" s="301"/>
      <c r="R486" s="301"/>
      <c r="S486" s="301"/>
      <c r="T486" s="301"/>
      <c r="U486" s="301"/>
      <c r="V486" s="301"/>
      <c r="W486" s="301"/>
      <c r="X486" s="301"/>
      <c r="Y486" s="301"/>
      <c r="Z486" s="301"/>
    </row>
    <row r="487" spans="1:26" ht="12.75" customHeight="1" x14ac:dyDescent="0.2">
      <c r="A487" s="301"/>
      <c r="B487" s="301"/>
      <c r="C487" s="301"/>
      <c r="D487" s="301"/>
      <c r="E487" s="301"/>
      <c r="F487" s="301"/>
      <c r="G487" s="301"/>
      <c r="H487" s="301"/>
      <c r="I487" s="301"/>
      <c r="J487" s="301"/>
      <c r="K487" s="301"/>
      <c r="L487" s="301"/>
      <c r="M487" s="301"/>
      <c r="N487" s="301"/>
      <c r="O487" s="301"/>
      <c r="P487" s="301"/>
      <c r="Q487" s="301"/>
      <c r="R487" s="301"/>
      <c r="S487" s="301"/>
      <c r="T487" s="301"/>
      <c r="U487" s="301"/>
      <c r="V487" s="301"/>
      <c r="W487" s="301"/>
      <c r="X487" s="301"/>
      <c r="Y487" s="301"/>
      <c r="Z487" s="301"/>
    </row>
    <row r="488" spans="1:26" ht="12.75" customHeight="1" x14ac:dyDescent="0.2">
      <c r="A488" s="301"/>
      <c r="B488" s="301"/>
      <c r="C488" s="301"/>
      <c r="D488" s="301"/>
      <c r="E488" s="301"/>
      <c r="F488" s="301"/>
      <c r="G488" s="301"/>
      <c r="H488" s="301"/>
      <c r="I488" s="301"/>
      <c r="J488" s="301"/>
      <c r="K488" s="301"/>
      <c r="L488" s="301"/>
      <c r="M488" s="301"/>
      <c r="N488" s="301"/>
      <c r="O488" s="301"/>
      <c r="P488" s="301"/>
      <c r="Q488" s="301"/>
      <c r="R488" s="301"/>
      <c r="S488" s="301"/>
      <c r="T488" s="301"/>
      <c r="U488" s="301"/>
      <c r="V488" s="301"/>
      <c r="W488" s="301"/>
      <c r="X488" s="301"/>
      <c r="Y488" s="301"/>
      <c r="Z488" s="301"/>
    </row>
    <row r="489" spans="1:26" ht="12.75" customHeight="1" x14ac:dyDescent="0.2">
      <c r="A489" s="301"/>
      <c r="B489" s="301"/>
      <c r="C489" s="301"/>
      <c r="D489" s="301"/>
      <c r="E489" s="301"/>
      <c r="F489" s="301"/>
      <c r="G489" s="301"/>
      <c r="H489" s="301"/>
      <c r="I489" s="301"/>
      <c r="J489" s="301"/>
      <c r="K489" s="301"/>
      <c r="L489" s="301"/>
      <c r="M489" s="301"/>
      <c r="N489" s="301"/>
      <c r="O489" s="301"/>
      <c r="P489" s="301"/>
      <c r="Q489" s="301"/>
      <c r="R489" s="301"/>
      <c r="S489" s="301"/>
      <c r="T489" s="301"/>
      <c r="U489" s="301"/>
      <c r="V489" s="301"/>
      <c r="W489" s="301"/>
      <c r="X489" s="301"/>
      <c r="Y489" s="301"/>
      <c r="Z489" s="301"/>
    </row>
    <row r="490" spans="1:26" ht="12.75" customHeight="1" x14ac:dyDescent="0.2">
      <c r="A490" s="301"/>
      <c r="B490" s="301"/>
      <c r="C490" s="301"/>
      <c r="D490" s="301"/>
      <c r="E490" s="301"/>
      <c r="F490" s="301"/>
      <c r="G490" s="301"/>
      <c r="H490" s="301"/>
      <c r="I490" s="301"/>
      <c r="J490" s="301"/>
      <c r="K490" s="301"/>
      <c r="L490" s="301"/>
      <c r="M490" s="301"/>
      <c r="N490" s="301"/>
      <c r="O490" s="301"/>
      <c r="P490" s="301"/>
      <c r="Q490" s="301"/>
      <c r="R490" s="301"/>
      <c r="S490" s="301"/>
      <c r="T490" s="301"/>
      <c r="U490" s="301"/>
      <c r="V490" s="301"/>
      <c r="W490" s="301"/>
      <c r="X490" s="301"/>
      <c r="Y490" s="301"/>
      <c r="Z490" s="301"/>
    </row>
    <row r="491" spans="1:26" ht="12.75" customHeight="1" x14ac:dyDescent="0.2">
      <c r="A491" s="301"/>
      <c r="B491" s="301"/>
      <c r="C491" s="301"/>
      <c r="D491" s="301"/>
      <c r="E491" s="301"/>
      <c r="F491" s="301"/>
      <c r="G491" s="301"/>
      <c r="H491" s="301"/>
      <c r="I491" s="301"/>
      <c r="J491" s="301"/>
      <c r="K491" s="301"/>
      <c r="L491" s="301"/>
      <c r="M491" s="301"/>
      <c r="N491" s="301"/>
      <c r="O491" s="301"/>
      <c r="P491" s="301"/>
      <c r="Q491" s="301"/>
      <c r="R491" s="301"/>
      <c r="S491" s="301"/>
      <c r="T491" s="301"/>
      <c r="U491" s="301"/>
      <c r="V491" s="301"/>
      <c r="W491" s="301"/>
      <c r="X491" s="301"/>
      <c r="Y491" s="301"/>
      <c r="Z491" s="301"/>
    </row>
    <row r="492" spans="1:26" ht="12.75" customHeight="1" x14ac:dyDescent="0.2">
      <c r="A492" s="301"/>
      <c r="B492" s="301"/>
      <c r="C492" s="301"/>
      <c r="D492" s="301"/>
      <c r="E492" s="301"/>
      <c r="F492" s="301"/>
      <c r="G492" s="301"/>
      <c r="H492" s="301"/>
      <c r="I492" s="301"/>
      <c r="J492" s="301"/>
      <c r="K492" s="301"/>
      <c r="L492" s="301"/>
      <c r="M492" s="301"/>
      <c r="N492" s="301"/>
      <c r="O492" s="301"/>
      <c r="P492" s="301"/>
      <c r="Q492" s="301"/>
      <c r="R492" s="301"/>
      <c r="S492" s="301"/>
      <c r="T492" s="301"/>
      <c r="U492" s="301"/>
      <c r="V492" s="301"/>
      <c r="W492" s="301"/>
      <c r="X492" s="301"/>
      <c r="Y492" s="301"/>
      <c r="Z492" s="301"/>
    </row>
    <row r="493" spans="1:26" ht="12.75" customHeight="1" x14ac:dyDescent="0.2">
      <c r="A493" s="301"/>
      <c r="B493" s="301"/>
      <c r="C493" s="301"/>
      <c r="D493" s="301"/>
      <c r="E493" s="301"/>
      <c r="F493" s="301"/>
      <c r="G493" s="301"/>
      <c r="H493" s="301"/>
      <c r="I493" s="301"/>
      <c r="J493" s="301"/>
      <c r="K493" s="301"/>
      <c r="L493" s="301"/>
      <c r="M493" s="301"/>
      <c r="N493" s="301"/>
      <c r="O493" s="301"/>
      <c r="P493" s="301"/>
      <c r="Q493" s="301"/>
      <c r="R493" s="301"/>
      <c r="S493" s="301"/>
      <c r="T493" s="301"/>
      <c r="U493" s="301"/>
      <c r="V493" s="301"/>
      <c r="W493" s="301"/>
      <c r="X493" s="301"/>
      <c r="Y493" s="301"/>
      <c r="Z493" s="301"/>
    </row>
    <row r="494" spans="1:26" ht="12.75" customHeight="1" x14ac:dyDescent="0.2">
      <c r="A494" s="301"/>
      <c r="B494" s="301"/>
      <c r="C494" s="301"/>
      <c r="D494" s="301"/>
      <c r="E494" s="301"/>
      <c r="F494" s="301"/>
      <c r="G494" s="301"/>
      <c r="H494" s="301"/>
      <c r="I494" s="301"/>
      <c r="J494" s="301"/>
      <c r="K494" s="301"/>
      <c r="L494" s="301"/>
      <c r="M494" s="301"/>
      <c r="N494" s="301"/>
      <c r="O494" s="301"/>
      <c r="P494" s="301"/>
      <c r="Q494" s="301"/>
      <c r="R494" s="301"/>
      <c r="S494" s="301"/>
      <c r="T494" s="301"/>
      <c r="U494" s="301"/>
      <c r="V494" s="301"/>
      <c r="W494" s="301"/>
      <c r="X494" s="301"/>
      <c r="Y494" s="301"/>
      <c r="Z494" s="301"/>
    </row>
    <row r="495" spans="1:26" ht="12.75" customHeight="1" x14ac:dyDescent="0.2">
      <c r="A495" s="301"/>
      <c r="B495" s="301"/>
      <c r="C495" s="301"/>
      <c r="D495" s="301"/>
      <c r="E495" s="301"/>
      <c r="F495" s="301"/>
      <c r="G495" s="301"/>
      <c r="H495" s="301"/>
      <c r="I495" s="301"/>
      <c r="J495" s="301"/>
      <c r="K495" s="301"/>
      <c r="L495" s="301"/>
      <c r="M495" s="301"/>
      <c r="N495" s="301"/>
      <c r="O495" s="301"/>
      <c r="P495" s="301"/>
      <c r="Q495" s="301"/>
      <c r="R495" s="301"/>
      <c r="S495" s="301"/>
      <c r="T495" s="301"/>
      <c r="U495" s="301"/>
      <c r="V495" s="301"/>
      <c r="W495" s="301"/>
      <c r="X495" s="301"/>
      <c r="Y495" s="301"/>
      <c r="Z495" s="301"/>
    </row>
    <row r="496" spans="1:26" ht="12.75" customHeight="1" x14ac:dyDescent="0.2">
      <c r="A496" s="301"/>
      <c r="B496" s="301"/>
      <c r="C496" s="301"/>
      <c r="D496" s="301"/>
      <c r="E496" s="301"/>
      <c r="F496" s="301"/>
      <c r="G496" s="301"/>
      <c r="H496" s="301"/>
      <c r="I496" s="301"/>
      <c r="J496" s="301"/>
      <c r="K496" s="301"/>
      <c r="L496" s="301"/>
      <c r="M496" s="301"/>
      <c r="N496" s="301"/>
      <c r="O496" s="301"/>
      <c r="P496" s="301"/>
      <c r="Q496" s="301"/>
      <c r="R496" s="301"/>
      <c r="S496" s="301"/>
      <c r="T496" s="301"/>
      <c r="U496" s="301"/>
      <c r="V496" s="301"/>
      <c r="W496" s="301"/>
      <c r="X496" s="301"/>
      <c r="Y496" s="301"/>
      <c r="Z496" s="301"/>
    </row>
    <row r="497" spans="1:26" ht="12.75" customHeight="1" x14ac:dyDescent="0.2">
      <c r="A497" s="301"/>
      <c r="B497" s="301"/>
      <c r="C497" s="301"/>
      <c r="D497" s="301"/>
      <c r="E497" s="301"/>
      <c r="F497" s="301"/>
      <c r="G497" s="301"/>
      <c r="H497" s="301"/>
      <c r="I497" s="301"/>
      <c r="J497" s="301"/>
      <c r="K497" s="301"/>
      <c r="L497" s="301"/>
      <c r="M497" s="301"/>
      <c r="N497" s="301"/>
      <c r="O497" s="301"/>
      <c r="P497" s="301"/>
      <c r="Q497" s="301"/>
      <c r="R497" s="301"/>
      <c r="S497" s="301"/>
      <c r="T497" s="301"/>
      <c r="U497" s="301"/>
      <c r="V497" s="301"/>
      <c r="W497" s="301"/>
      <c r="X497" s="301"/>
      <c r="Y497" s="301"/>
      <c r="Z497" s="301"/>
    </row>
    <row r="498" spans="1:26" ht="12.75" customHeight="1" x14ac:dyDescent="0.2">
      <c r="A498" s="301"/>
      <c r="B498" s="301"/>
      <c r="C498" s="301"/>
      <c r="D498" s="301"/>
      <c r="E498" s="301"/>
      <c r="F498" s="301"/>
      <c r="G498" s="301"/>
      <c r="H498" s="301"/>
      <c r="I498" s="301"/>
      <c r="J498" s="301"/>
      <c r="K498" s="301"/>
      <c r="L498" s="301"/>
      <c r="M498" s="301"/>
      <c r="N498" s="301"/>
      <c r="O498" s="301"/>
      <c r="P498" s="301"/>
      <c r="Q498" s="301"/>
      <c r="R498" s="301"/>
      <c r="S498" s="301"/>
      <c r="T498" s="301"/>
      <c r="U498" s="301"/>
      <c r="V498" s="301"/>
      <c r="W498" s="301"/>
      <c r="X498" s="301"/>
      <c r="Y498" s="301"/>
      <c r="Z498" s="301"/>
    </row>
    <row r="499" spans="1:26" ht="12.75" customHeight="1" x14ac:dyDescent="0.2">
      <c r="A499" s="301"/>
      <c r="B499" s="301"/>
      <c r="C499" s="301"/>
      <c r="D499" s="301"/>
      <c r="E499" s="301"/>
      <c r="F499" s="301"/>
      <c r="G499" s="301"/>
      <c r="H499" s="301"/>
      <c r="I499" s="301"/>
      <c r="J499" s="301"/>
      <c r="K499" s="301"/>
      <c r="L499" s="301"/>
      <c r="M499" s="301"/>
      <c r="N499" s="301"/>
      <c r="O499" s="301"/>
      <c r="P499" s="301"/>
      <c r="Q499" s="301"/>
      <c r="R499" s="301"/>
      <c r="S499" s="301"/>
      <c r="T499" s="301"/>
      <c r="U499" s="301"/>
      <c r="V499" s="301"/>
      <c r="W499" s="301"/>
      <c r="X499" s="301"/>
      <c r="Y499" s="301"/>
      <c r="Z499" s="301"/>
    </row>
    <row r="500" spans="1:26" ht="12.75" customHeight="1" x14ac:dyDescent="0.2">
      <c r="A500" s="301"/>
      <c r="B500" s="301"/>
      <c r="C500" s="301"/>
      <c r="D500" s="301"/>
      <c r="E500" s="301"/>
      <c r="F500" s="301"/>
      <c r="G500" s="301"/>
      <c r="H500" s="301"/>
      <c r="I500" s="301"/>
      <c r="J500" s="301"/>
      <c r="K500" s="301"/>
      <c r="L500" s="301"/>
      <c r="M500" s="301"/>
      <c r="N500" s="301"/>
      <c r="O500" s="301"/>
      <c r="P500" s="301"/>
      <c r="Q500" s="301"/>
      <c r="R500" s="301"/>
      <c r="S500" s="301"/>
      <c r="T500" s="301"/>
      <c r="U500" s="301"/>
      <c r="V500" s="301"/>
      <c r="W500" s="301"/>
      <c r="X500" s="301"/>
      <c r="Y500" s="301"/>
      <c r="Z500" s="301"/>
    </row>
    <row r="501" spans="1:26" ht="12.75" customHeight="1" x14ac:dyDescent="0.2">
      <c r="A501" s="301"/>
      <c r="B501" s="301"/>
      <c r="C501" s="301"/>
      <c r="D501" s="301"/>
      <c r="E501" s="301"/>
      <c r="F501" s="301"/>
      <c r="G501" s="301"/>
      <c r="H501" s="301"/>
      <c r="I501" s="301"/>
      <c r="J501" s="301"/>
      <c r="K501" s="301"/>
      <c r="L501" s="301"/>
      <c r="M501" s="301"/>
      <c r="N501" s="301"/>
      <c r="O501" s="301"/>
      <c r="P501" s="301"/>
      <c r="Q501" s="301"/>
      <c r="R501" s="301"/>
      <c r="S501" s="301"/>
      <c r="T501" s="301"/>
      <c r="U501" s="301"/>
      <c r="V501" s="301"/>
      <c r="W501" s="301"/>
      <c r="X501" s="301"/>
      <c r="Y501" s="301"/>
      <c r="Z501" s="301"/>
    </row>
    <row r="502" spans="1:26" ht="12.75" customHeight="1" x14ac:dyDescent="0.2">
      <c r="A502" s="301"/>
      <c r="B502" s="301"/>
      <c r="C502" s="301"/>
      <c r="D502" s="301"/>
      <c r="E502" s="301"/>
      <c r="F502" s="301"/>
      <c r="G502" s="301"/>
      <c r="H502" s="301"/>
      <c r="I502" s="301"/>
      <c r="J502" s="301"/>
      <c r="K502" s="301"/>
      <c r="L502" s="301"/>
      <c r="M502" s="301"/>
      <c r="N502" s="301"/>
      <c r="O502" s="301"/>
      <c r="P502" s="301"/>
      <c r="Q502" s="301"/>
      <c r="R502" s="301"/>
      <c r="S502" s="301"/>
      <c r="T502" s="301"/>
      <c r="U502" s="301"/>
      <c r="V502" s="301"/>
      <c r="W502" s="301"/>
      <c r="X502" s="301"/>
      <c r="Y502" s="301"/>
      <c r="Z502" s="301"/>
    </row>
    <row r="503" spans="1:26" ht="12.75" customHeight="1" x14ac:dyDescent="0.2">
      <c r="A503" s="301"/>
      <c r="B503" s="301"/>
      <c r="C503" s="301"/>
      <c r="D503" s="301"/>
      <c r="E503" s="301"/>
      <c r="F503" s="301"/>
      <c r="G503" s="301"/>
      <c r="H503" s="301"/>
      <c r="I503" s="301"/>
      <c r="J503" s="301"/>
      <c r="K503" s="301"/>
      <c r="L503" s="301"/>
      <c r="M503" s="301"/>
      <c r="N503" s="301"/>
      <c r="O503" s="301"/>
      <c r="P503" s="301"/>
      <c r="Q503" s="301"/>
      <c r="R503" s="301"/>
      <c r="S503" s="301"/>
      <c r="T503" s="301"/>
      <c r="U503" s="301"/>
      <c r="V503" s="301"/>
      <c r="W503" s="301"/>
      <c r="X503" s="301"/>
      <c r="Y503" s="301"/>
      <c r="Z503" s="301"/>
    </row>
    <row r="504" spans="1:26" ht="12.75" customHeight="1" x14ac:dyDescent="0.2">
      <c r="A504" s="301"/>
      <c r="B504" s="301"/>
      <c r="C504" s="301"/>
      <c r="D504" s="301"/>
      <c r="E504" s="301"/>
      <c r="F504" s="301"/>
      <c r="G504" s="301"/>
      <c r="H504" s="301"/>
      <c r="I504" s="301"/>
      <c r="J504" s="301"/>
      <c r="K504" s="301"/>
      <c r="L504" s="301"/>
      <c r="M504" s="301"/>
      <c r="N504" s="301"/>
      <c r="O504" s="301"/>
      <c r="P504" s="301"/>
      <c r="Q504" s="301"/>
      <c r="R504" s="301"/>
      <c r="S504" s="301"/>
      <c r="T504" s="301"/>
      <c r="U504" s="301"/>
      <c r="V504" s="301"/>
      <c r="W504" s="301"/>
      <c r="X504" s="301"/>
      <c r="Y504" s="301"/>
      <c r="Z504" s="301"/>
    </row>
    <row r="505" spans="1:26" ht="12.75" customHeight="1" x14ac:dyDescent="0.2">
      <c r="A505" s="301"/>
      <c r="B505" s="301"/>
      <c r="C505" s="301"/>
      <c r="D505" s="301"/>
      <c r="E505" s="301"/>
      <c r="F505" s="301"/>
      <c r="G505" s="301"/>
      <c r="H505" s="301"/>
      <c r="I505" s="301"/>
      <c r="J505" s="301"/>
      <c r="K505" s="301"/>
      <c r="L505" s="301"/>
      <c r="M505" s="301"/>
      <c r="N505" s="301"/>
      <c r="O505" s="301"/>
      <c r="P505" s="301"/>
      <c r="Q505" s="301"/>
      <c r="R505" s="301"/>
      <c r="S505" s="301"/>
      <c r="T505" s="301"/>
      <c r="U505" s="301"/>
      <c r="V505" s="301"/>
      <c r="W505" s="301"/>
      <c r="X505" s="301"/>
      <c r="Y505" s="301"/>
      <c r="Z505" s="301"/>
    </row>
    <row r="506" spans="1:26" ht="12.75" customHeight="1" x14ac:dyDescent="0.2">
      <c r="A506" s="301"/>
      <c r="B506" s="301"/>
      <c r="C506" s="301"/>
      <c r="D506" s="301"/>
      <c r="E506" s="301"/>
      <c r="F506" s="301"/>
      <c r="G506" s="301"/>
      <c r="H506" s="301"/>
      <c r="I506" s="301"/>
      <c r="J506" s="301"/>
      <c r="K506" s="301"/>
      <c r="L506" s="301"/>
      <c r="M506" s="301"/>
      <c r="N506" s="301"/>
      <c r="O506" s="301"/>
      <c r="P506" s="301"/>
      <c r="Q506" s="301"/>
      <c r="R506" s="301"/>
      <c r="S506" s="301"/>
      <c r="T506" s="301"/>
      <c r="U506" s="301"/>
      <c r="V506" s="301"/>
      <c r="W506" s="301"/>
      <c r="X506" s="301"/>
      <c r="Y506" s="301"/>
      <c r="Z506" s="301"/>
    </row>
    <row r="507" spans="1:26" ht="12.75" customHeight="1" x14ac:dyDescent="0.2">
      <c r="A507" s="301"/>
      <c r="B507" s="301"/>
      <c r="C507" s="301"/>
      <c r="D507" s="301"/>
      <c r="E507" s="301"/>
      <c r="F507" s="301"/>
      <c r="G507" s="301"/>
      <c r="H507" s="301"/>
      <c r="I507" s="301"/>
      <c r="J507" s="301"/>
      <c r="K507" s="301"/>
      <c r="L507" s="301"/>
      <c r="M507" s="301"/>
      <c r="N507" s="301"/>
      <c r="O507" s="301"/>
      <c r="P507" s="301"/>
      <c r="Q507" s="301"/>
      <c r="R507" s="301"/>
      <c r="S507" s="301"/>
      <c r="T507" s="301"/>
      <c r="U507" s="301"/>
      <c r="V507" s="301"/>
      <c r="W507" s="301"/>
      <c r="X507" s="301"/>
      <c r="Y507" s="301"/>
      <c r="Z507" s="301"/>
    </row>
    <row r="508" spans="1:26" ht="12.75" customHeight="1" x14ac:dyDescent="0.2">
      <c r="A508" s="301"/>
      <c r="B508" s="301"/>
      <c r="C508" s="301"/>
      <c r="D508" s="301"/>
      <c r="E508" s="301"/>
      <c r="F508" s="301"/>
      <c r="G508" s="301"/>
      <c r="H508" s="301"/>
      <c r="I508" s="301"/>
      <c r="J508" s="301"/>
      <c r="K508" s="301"/>
      <c r="L508" s="301"/>
      <c r="M508" s="301"/>
      <c r="N508" s="301"/>
      <c r="O508" s="301"/>
      <c r="P508" s="301"/>
      <c r="Q508" s="301"/>
      <c r="R508" s="301"/>
      <c r="S508" s="301"/>
      <c r="T508" s="301"/>
      <c r="U508" s="301"/>
      <c r="V508" s="301"/>
      <c r="W508" s="301"/>
      <c r="X508" s="301"/>
      <c r="Y508" s="301"/>
      <c r="Z508" s="301"/>
    </row>
    <row r="509" spans="1:26" ht="12.75" customHeight="1" x14ac:dyDescent="0.2">
      <c r="A509" s="301"/>
      <c r="B509" s="301"/>
      <c r="C509" s="301"/>
      <c r="D509" s="301"/>
      <c r="E509" s="301"/>
      <c r="F509" s="301"/>
      <c r="G509" s="301"/>
      <c r="H509" s="301"/>
      <c r="I509" s="301"/>
      <c r="J509" s="301"/>
      <c r="K509" s="301"/>
      <c r="L509" s="301"/>
      <c r="M509" s="301"/>
      <c r="N509" s="301"/>
      <c r="O509" s="301"/>
      <c r="P509" s="301"/>
      <c r="Q509" s="301"/>
      <c r="R509" s="301"/>
      <c r="S509" s="301"/>
      <c r="T509" s="301"/>
      <c r="U509" s="301"/>
      <c r="V509" s="301"/>
      <c r="W509" s="301"/>
      <c r="X509" s="301"/>
      <c r="Y509" s="301"/>
      <c r="Z509" s="301"/>
    </row>
    <row r="510" spans="1:26" ht="12.75" customHeight="1" x14ac:dyDescent="0.2">
      <c r="A510" s="301"/>
      <c r="B510" s="301"/>
      <c r="C510" s="301"/>
      <c r="D510" s="301"/>
      <c r="E510" s="301"/>
      <c r="F510" s="301"/>
      <c r="G510" s="301"/>
      <c r="H510" s="301"/>
      <c r="I510" s="301"/>
      <c r="J510" s="301"/>
      <c r="K510" s="301"/>
      <c r="L510" s="301"/>
      <c r="M510" s="301"/>
      <c r="N510" s="301"/>
      <c r="O510" s="301"/>
      <c r="P510" s="301"/>
      <c r="Q510" s="301"/>
      <c r="R510" s="301"/>
      <c r="S510" s="301"/>
      <c r="T510" s="301"/>
      <c r="U510" s="301"/>
      <c r="V510" s="301"/>
      <c r="W510" s="301"/>
      <c r="X510" s="301"/>
      <c r="Y510" s="301"/>
      <c r="Z510" s="301"/>
    </row>
    <row r="511" spans="1:26" ht="12.75" customHeight="1" x14ac:dyDescent="0.2">
      <c r="A511" s="301"/>
      <c r="B511" s="301"/>
      <c r="C511" s="301"/>
      <c r="D511" s="301"/>
      <c r="E511" s="301"/>
      <c r="F511" s="301"/>
      <c r="G511" s="301"/>
      <c r="H511" s="301"/>
      <c r="I511" s="301"/>
      <c r="J511" s="301"/>
      <c r="K511" s="301"/>
      <c r="L511" s="301"/>
      <c r="M511" s="301"/>
      <c r="N511" s="301"/>
      <c r="O511" s="301"/>
      <c r="P511" s="301"/>
      <c r="Q511" s="301"/>
      <c r="R511" s="301"/>
      <c r="S511" s="301"/>
      <c r="T511" s="301"/>
      <c r="U511" s="301"/>
      <c r="V511" s="301"/>
      <c r="W511" s="301"/>
      <c r="X511" s="301"/>
      <c r="Y511" s="301"/>
      <c r="Z511" s="301"/>
    </row>
    <row r="512" spans="1:26" ht="12.75" customHeight="1" x14ac:dyDescent="0.2">
      <c r="A512" s="301"/>
      <c r="B512" s="301"/>
      <c r="C512" s="301"/>
      <c r="D512" s="301"/>
      <c r="E512" s="301"/>
      <c r="F512" s="301"/>
      <c r="G512" s="301"/>
      <c r="H512" s="301"/>
      <c r="I512" s="301"/>
      <c r="J512" s="301"/>
      <c r="K512" s="301"/>
      <c r="L512" s="301"/>
      <c r="M512" s="301"/>
      <c r="N512" s="301"/>
      <c r="O512" s="301"/>
      <c r="P512" s="301"/>
      <c r="Q512" s="301"/>
      <c r="R512" s="301"/>
      <c r="S512" s="301"/>
      <c r="T512" s="301"/>
      <c r="U512" s="301"/>
      <c r="V512" s="301"/>
      <c r="W512" s="301"/>
      <c r="X512" s="301"/>
      <c r="Y512" s="301"/>
      <c r="Z512" s="301"/>
    </row>
    <row r="513" spans="1:26" ht="12.75" customHeight="1" x14ac:dyDescent="0.2">
      <c r="A513" s="301"/>
      <c r="B513" s="301"/>
      <c r="C513" s="301"/>
      <c r="D513" s="301"/>
      <c r="E513" s="301"/>
      <c r="F513" s="301"/>
      <c r="G513" s="301"/>
      <c r="H513" s="301"/>
      <c r="I513" s="301"/>
      <c r="J513" s="301"/>
      <c r="K513" s="301"/>
      <c r="L513" s="301"/>
      <c r="M513" s="301"/>
      <c r="N513" s="301"/>
      <c r="O513" s="301"/>
      <c r="P513" s="301"/>
      <c r="Q513" s="301"/>
      <c r="R513" s="301"/>
      <c r="S513" s="301"/>
      <c r="T513" s="301"/>
      <c r="U513" s="301"/>
      <c r="V513" s="301"/>
      <c r="W513" s="301"/>
      <c r="X513" s="301"/>
      <c r="Y513" s="301"/>
      <c r="Z513" s="301"/>
    </row>
    <row r="514" spans="1:26" ht="12.75" customHeight="1" x14ac:dyDescent="0.2">
      <c r="A514" s="301"/>
      <c r="B514" s="301"/>
      <c r="C514" s="301"/>
      <c r="D514" s="301"/>
      <c r="E514" s="301"/>
      <c r="F514" s="301"/>
      <c r="G514" s="301"/>
      <c r="H514" s="301"/>
      <c r="I514" s="301"/>
      <c r="J514" s="301"/>
      <c r="K514" s="301"/>
      <c r="L514" s="301"/>
      <c r="M514" s="301"/>
      <c r="N514" s="301"/>
      <c r="O514" s="301"/>
      <c r="P514" s="301"/>
      <c r="Q514" s="301"/>
      <c r="R514" s="301"/>
      <c r="S514" s="301"/>
      <c r="T514" s="301"/>
      <c r="U514" s="301"/>
      <c r="V514" s="301"/>
      <c r="W514" s="301"/>
      <c r="X514" s="301"/>
      <c r="Y514" s="301"/>
      <c r="Z514" s="301"/>
    </row>
    <row r="515" spans="1:26" ht="12.75" customHeight="1" x14ac:dyDescent="0.2">
      <c r="A515" s="301"/>
      <c r="B515" s="301"/>
      <c r="C515" s="301"/>
      <c r="D515" s="301"/>
      <c r="E515" s="301"/>
      <c r="F515" s="301"/>
      <c r="G515" s="301"/>
      <c r="H515" s="301"/>
      <c r="I515" s="301"/>
      <c r="J515" s="301"/>
      <c r="K515" s="301"/>
      <c r="L515" s="301"/>
      <c r="M515" s="301"/>
      <c r="N515" s="301"/>
      <c r="O515" s="301"/>
      <c r="P515" s="301"/>
      <c r="Q515" s="301"/>
      <c r="R515" s="301"/>
      <c r="S515" s="301"/>
      <c r="T515" s="301"/>
      <c r="U515" s="301"/>
      <c r="V515" s="301"/>
      <c r="W515" s="301"/>
      <c r="X515" s="301"/>
      <c r="Y515" s="301"/>
      <c r="Z515" s="301"/>
    </row>
    <row r="516" spans="1:26" ht="12.75" customHeight="1" x14ac:dyDescent="0.2">
      <c r="A516" s="301"/>
      <c r="B516" s="301"/>
      <c r="C516" s="301"/>
      <c r="D516" s="301"/>
      <c r="E516" s="301"/>
      <c r="F516" s="301"/>
      <c r="G516" s="301"/>
      <c r="H516" s="301"/>
      <c r="I516" s="301"/>
      <c r="J516" s="301"/>
      <c r="K516" s="301"/>
      <c r="L516" s="301"/>
      <c r="M516" s="301"/>
      <c r="N516" s="301"/>
      <c r="O516" s="301"/>
      <c r="P516" s="301"/>
      <c r="Q516" s="301"/>
      <c r="R516" s="301"/>
      <c r="S516" s="301"/>
      <c r="T516" s="301"/>
      <c r="U516" s="301"/>
      <c r="V516" s="301"/>
      <c r="W516" s="301"/>
      <c r="X516" s="301"/>
      <c r="Y516" s="301"/>
      <c r="Z516" s="301"/>
    </row>
    <row r="517" spans="1:26" ht="12.75" customHeight="1" x14ac:dyDescent="0.2">
      <c r="A517" s="301"/>
      <c r="B517" s="301"/>
      <c r="C517" s="301"/>
      <c r="D517" s="301"/>
      <c r="E517" s="301"/>
      <c r="F517" s="301"/>
      <c r="G517" s="301"/>
      <c r="H517" s="301"/>
      <c r="I517" s="301"/>
      <c r="J517" s="301"/>
      <c r="K517" s="301"/>
      <c r="L517" s="301"/>
      <c r="M517" s="301"/>
      <c r="N517" s="301"/>
      <c r="O517" s="301"/>
      <c r="P517" s="301"/>
      <c r="Q517" s="301"/>
      <c r="R517" s="301"/>
      <c r="S517" s="301"/>
      <c r="T517" s="301"/>
      <c r="U517" s="301"/>
      <c r="V517" s="301"/>
      <c r="W517" s="301"/>
      <c r="X517" s="301"/>
      <c r="Y517" s="301"/>
      <c r="Z517" s="301"/>
    </row>
    <row r="518" spans="1:26" ht="12.75" customHeight="1" x14ac:dyDescent="0.2">
      <c r="A518" s="301"/>
      <c r="B518" s="301"/>
      <c r="C518" s="301"/>
      <c r="D518" s="301"/>
      <c r="E518" s="301"/>
      <c r="F518" s="301"/>
      <c r="G518" s="301"/>
      <c r="H518" s="301"/>
      <c r="I518" s="301"/>
      <c r="J518" s="301"/>
      <c r="K518" s="301"/>
      <c r="L518" s="301"/>
      <c r="M518" s="301"/>
      <c r="N518" s="301"/>
      <c r="O518" s="301"/>
      <c r="P518" s="301"/>
      <c r="Q518" s="301"/>
      <c r="R518" s="301"/>
      <c r="S518" s="301"/>
      <c r="T518" s="301"/>
      <c r="U518" s="301"/>
      <c r="V518" s="301"/>
      <c r="W518" s="301"/>
      <c r="X518" s="301"/>
      <c r="Y518" s="301"/>
      <c r="Z518" s="301"/>
    </row>
    <row r="519" spans="1:26" ht="12.75" customHeight="1" x14ac:dyDescent="0.2">
      <c r="A519" s="301"/>
      <c r="B519" s="301"/>
      <c r="C519" s="301"/>
      <c r="D519" s="301"/>
      <c r="E519" s="301"/>
      <c r="F519" s="301"/>
      <c r="G519" s="301"/>
      <c r="H519" s="301"/>
      <c r="I519" s="301"/>
      <c r="J519" s="301"/>
      <c r="K519" s="301"/>
      <c r="L519" s="301"/>
      <c r="M519" s="301"/>
      <c r="N519" s="301"/>
      <c r="O519" s="301"/>
      <c r="P519" s="301"/>
      <c r="Q519" s="301"/>
      <c r="R519" s="301"/>
      <c r="S519" s="301"/>
      <c r="T519" s="301"/>
      <c r="U519" s="301"/>
      <c r="V519" s="301"/>
      <c r="W519" s="301"/>
      <c r="X519" s="301"/>
      <c r="Y519" s="301"/>
      <c r="Z519" s="301"/>
    </row>
    <row r="520" spans="1:26" ht="12.75" customHeight="1" x14ac:dyDescent="0.2">
      <c r="A520" s="301"/>
      <c r="B520" s="301"/>
      <c r="C520" s="301"/>
      <c r="D520" s="301"/>
      <c r="E520" s="301"/>
      <c r="F520" s="301"/>
      <c r="G520" s="301"/>
      <c r="H520" s="301"/>
      <c r="I520" s="301"/>
      <c r="J520" s="301"/>
      <c r="K520" s="301"/>
      <c r="L520" s="301"/>
      <c r="M520" s="301"/>
      <c r="N520" s="301"/>
      <c r="O520" s="301"/>
      <c r="P520" s="301"/>
      <c r="Q520" s="301"/>
      <c r="R520" s="301"/>
      <c r="S520" s="301"/>
      <c r="T520" s="301"/>
      <c r="U520" s="301"/>
      <c r="V520" s="301"/>
      <c r="W520" s="301"/>
      <c r="X520" s="301"/>
      <c r="Y520" s="301"/>
      <c r="Z520" s="301"/>
    </row>
    <row r="521" spans="1:26" ht="12.75" customHeight="1" x14ac:dyDescent="0.2">
      <c r="A521" s="301"/>
      <c r="B521" s="301"/>
      <c r="C521" s="301"/>
      <c r="D521" s="301"/>
      <c r="E521" s="301"/>
      <c r="F521" s="301"/>
      <c r="G521" s="301"/>
      <c r="H521" s="301"/>
      <c r="I521" s="301"/>
      <c r="J521" s="301"/>
      <c r="K521" s="301"/>
      <c r="L521" s="301"/>
      <c r="M521" s="301"/>
      <c r="N521" s="301"/>
      <c r="O521" s="301"/>
      <c r="P521" s="301"/>
      <c r="Q521" s="301"/>
      <c r="R521" s="301"/>
      <c r="S521" s="301"/>
      <c r="T521" s="301"/>
      <c r="U521" s="301"/>
      <c r="V521" s="301"/>
      <c r="W521" s="301"/>
      <c r="X521" s="301"/>
      <c r="Y521" s="301"/>
      <c r="Z521" s="301"/>
    </row>
    <row r="522" spans="1:26" ht="12.75" customHeight="1" x14ac:dyDescent="0.2">
      <c r="A522" s="301"/>
      <c r="B522" s="301"/>
      <c r="C522" s="301"/>
      <c r="D522" s="301"/>
      <c r="E522" s="301"/>
      <c r="F522" s="301"/>
      <c r="G522" s="301"/>
      <c r="H522" s="301"/>
      <c r="I522" s="301"/>
      <c r="J522" s="301"/>
      <c r="K522" s="301"/>
      <c r="L522" s="301"/>
      <c r="M522" s="301"/>
      <c r="N522" s="301"/>
      <c r="O522" s="301"/>
      <c r="P522" s="301"/>
      <c r="Q522" s="301"/>
      <c r="R522" s="301"/>
      <c r="S522" s="301"/>
      <c r="T522" s="301"/>
      <c r="U522" s="301"/>
      <c r="V522" s="301"/>
      <c r="W522" s="301"/>
      <c r="X522" s="301"/>
      <c r="Y522" s="301"/>
      <c r="Z522" s="301"/>
    </row>
    <row r="523" spans="1:26" ht="12.75" customHeight="1" x14ac:dyDescent="0.2">
      <c r="A523" s="301"/>
      <c r="B523" s="301"/>
      <c r="C523" s="301"/>
      <c r="D523" s="301"/>
      <c r="E523" s="301"/>
      <c r="F523" s="301"/>
      <c r="G523" s="301"/>
      <c r="H523" s="301"/>
      <c r="I523" s="301"/>
      <c r="J523" s="301"/>
      <c r="K523" s="301"/>
      <c r="L523" s="301"/>
      <c r="M523" s="301"/>
      <c r="N523" s="301"/>
      <c r="O523" s="301"/>
      <c r="P523" s="301"/>
      <c r="Q523" s="301"/>
      <c r="R523" s="301"/>
      <c r="S523" s="301"/>
      <c r="T523" s="301"/>
      <c r="U523" s="301"/>
      <c r="V523" s="301"/>
      <c r="W523" s="301"/>
      <c r="X523" s="301"/>
      <c r="Y523" s="301"/>
      <c r="Z523" s="301"/>
    </row>
    <row r="524" spans="1:26" ht="12.75" customHeight="1" x14ac:dyDescent="0.2">
      <c r="A524" s="301"/>
      <c r="B524" s="301"/>
      <c r="C524" s="301"/>
      <c r="D524" s="301"/>
      <c r="E524" s="301"/>
      <c r="F524" s="301"/>
      <c r="G524" s="301"/>
      <c r="H524" s="301"/>
      <c r="I524" s="301"/>
      <c r="J524" s="301"/>
      <c r="K524" s="301"/>
      <c r="L524" s="301"/>
      <c r="M524" s="301"/>
      <c r="N524" s="301"/>
      <c r="O524" s="301"/>
      <c r="P524" s="301"/>
      <c r="Q524" s="301"/>
      <c r="R524" s="301"/>
      <c r="S524" s="301"/>
      <c r="T524" s="301"/>
      <c r="U524" s="301"/>
      <c r="V524" s="301"/>
      <c r="W524" s="301"/>
      <c r="X524" s="301"/>
      <c r="Y524" s="301"/>
      <c r="Z524" s="301"/>
    </row>
    <row r="525" spans="1:26" ht="12.75" customHeight="1" x14ac:dyDescent="0.2">
      <c r="A525" s="301"/>
      <c r="B525" s="301"/>
      <c r="C525" s="301"/>
      <c r="D525" s="301"/>
      <c r="E525" s="301"/>
      <c r="F525" s="301"/>
      <c r="G525" s="301"/>
      <c r="H525" s="301"/>
      <c r="I525" s="301"/>
      <c r="J525" s="301"/>
      <c r="K525" s="301"/>
      <c r="L525" s="301"/>
      <c r="M525" s="301"/>
      <c r="N525" s="301"/>
      <c r="O525" s="301"/>
      <c r="P525" s="301"/>
      <c r="Q525" s="301"/>
      <c r="R525" s="301"/>
      <c r="S525" s="301"/>
      <c r="T525" s="301"/>
      <c r="U525" s="301"/>
      <c r="V525" s="301"/>
      <c r="W525" s="301"/>
      <c r="X525" s="301"/>
      <c r="Y525" s="301"/>
      <c r="Z525" s="301"/>
    </row>
    <row r="526" spans="1:26" ht="12.75" customHeight="1" x14ac:dyDescent="0.2">
      <c r="A526" s="301"/>
      <c r="B526" s="301"/>
      <c r="C526" s="301"/>
      <c r="D526" s="301"/>
      <c r="E526" s="301"/>
      <c r="F526" s="301"/>
      <c r="G526" s="301"/>
      <c r="H526" s="301"/>
      <c r="I526" s="301"/>
      <c r="J526" s="301"/>
      <c r="K526" s="301"/>
      <c r="L526" s="301"/>
      <c r="M526" s="301"/>
      <c r="N526" s="301"/>
      <c r="O526" s="301"/>
      <c r="P526" s="301"/>
      <c r="Q526" s="301"/>
      <c r="R526" s="301"/>
      <c r="S526" s="301"/>
      <c r="T526" s="301"/>
      <c r="U526" s="301"/>
      <c r="V526" s="301"/>
      <c r="W526" s="301"/>
      <c r="X526" s="301"/>
      <c r="Y526" s="301"/>
      <c r="Z526" s="301"/>
    </row>
    <row r="527" spans="1:26" ht="12.75" customHeight="1" x14ac:dyDescent="0.2">
      <c r="A527" s="301"/>
      <c r="B527" s="301"/>
      <c r="C527" s="301"/>
      <c r="D527" s="301"/>
      <c r="E527" s="301"/>
      <c r="F527" s="301"/>
      <c r="G527" s="301"/>
      <c r="H527" s="301"/>
      <c r="I527" s="301"/>
      <c r="J527" s="301"/>
      <c r="K527" s="301"/>
      <c r="L527" s="301"/>
      <c r="M527" s="301"/>
      <c r="N527" s="301"/>
      <c r="O527" s="301"/>
      <c r="P527" s="301"/>
      <c r="Q527" s="301"/>
      <c r="R527" s="301"/>
      <c r="S527" s="301"/>
      <c r="T527" s="301"/>
      <c r="U527" s="301"/>
      <c r="V527" s="301"/>
      <c r="W527" s="301"/>
      <c r="X527" s="301"/>
      <c r="Y527" s="301"/>
      <c r="Z527" s="301"/>
    </row>
    <row r="528" spans="1:26" ht="12.75" customHeight="1" x14ac:dyDescent="0.2">
      <c r="A528" s="301"/>
      <c r="B528" s="301"/>
      <c r="C528" s="301"/>
      <c r="D528" s="301"/>
      <c r="E528" s="301"/>
      <c r="F528" s="301"/>
      <c r="G528" s="301"/>
      <c r="H528" s="301"/>
      <c r="I528" s="301"/>
      <c r="J528" s="301"/>
      <c r="K528" s="301"/>
      <c r="L528" s="301"/>
      <c r="M528" s="301"/>
      <c r="N528" s="301"/>
      <c r="O528" s="301"/>
      <c r="P528" s="301"/>
      <c r="Q528" s="301"/>
      <c r="R528" s="301"/>
      <c r="S528" s="301"/>
      <c r="T528" s="301"/>
      <c r="U528" s="301"/>
      <c r="V528" s="301"/>
      <c r="W528" s="301"/>
      <c r="X528" s="301"/>
      <c r="Y528" s="301"/>
      <c r="Z528" s="301"/>
    </row>
    <row r="529" spans="1:26" ht="12.75" customHeight="1" x14ac:dyDescent="0.2">
      <c r="A529" s="301"/>
      <c r="B529" s="301"/>
      <c r="C529" s="301"/>
      <c r="D529" s="301"/>
      <c r="E529" s="301"/>
      <c r="F529" s="301"/>
      <c r="G529" s="301"/>
      <c r="H529" s="301"/>
      <c r="I529" s="301"/>
      <c r="J529" s="301"/>
      <c r="K529" s="301"/>
      <c r="L529" s="301"/>
      <c r="M529" s="301"/>
      <c r="N529" s="301"/>
      <c r="O529" s="301"/>
      <c r="P529" s="301"/>
      <c r="Q529" s="301"/>
      <c r="R529" s="301"/>
      <c r="S529" s="301"/>
      <c r="T529" s="301"/>
      <c r="U529" s="301"/>
      <c r="V529" s="301"/>
      <c r="W529" s="301"/>
      <c r="X529" s="301"/>
      <c r="Y529" s="301"/>
      <c r="Z529" s="301"/>
    </row>
    <row r="530" spans="1:26" ht="12.75" customHeight="1" x14ac:dyDescent="0.2">
      <c r="A530" s="301"/>
      <c r="B530" s="301"/>
      <c r="C530" s="301"/>
      <c r="D530" s="301"/>
      <c r="E530" s="301"/>
      <c r="F530" s="301"/>
      <c r="G530" s="301"/>
      <c r="H530" s="301"/>
      <c r="I530" s="301"/>
      <c r="J530" s="301"/>
      <c r="K530" s="301"/>
      <c r="L530" s="301"/>
      <c r="M530" s="301"/>
      <c r="N530" s="301"/>
      <c r="O530" s="301"/>
      <c r="P530" s="301"/>
      <c r="Q530" s="301"/>
      <c r="R530" s="301"/>
      <c r="S530" s="301"/>
      <c r="T530" s="301"/>
      <c r="U530" s="301"/>
      <c r="V530" s="301"/>
      <c r="W530" s="301"/>
      <c r="X530" s="301"/>
      <c r="Y530" s="301"/>
      <c r="Z530" s="301"/>
    </row>
    <row r="531" spans="1:26" ht="12.75" customHeight="1" x14ac:dyDescent="0.2">
      <c r="A531" s="301"/>
      <c r="B531" s="301"/>
      <c r="C531" s="301"/>
      <c r="D531" s="301"/>
      <c r="E531" s="301"/>
      <c r="F531" s="301"/>
      <c r="G531" s="301"/>
      <c r="H531" s="301"/>
      <c r="I531" s="301"/>
      <c r="J531" s="301"/>
      <c r="K531" s="301"/>
      <c r="L531" s="301"/>
      <c r="M531" s="301"/>
      <c r="N531" s="301"/>
      <c r="O531" s="301"/>
      <c r="P531" s="301"/>
      <c r="Q531" s="301"/>
      <c r="R531" s="301"/>
      <c r="S531" s="301"/>
      <c r="T531" s="301"/>
      <c r="U531" s="301"/>
      <c r="V531" s="301"/>
      <c r="W531" s="301"/>
      <c r="X531" s="301"/>
      <c r="Y531" s="301"/>
      <c r="Z531" s="301"/>
    </row>
    <row r="532" spans="1:26" ht="12.75" customHeight="1" x14ac:dyDescent="0.2">
      <c r="A532" s="301"/>
      <c r="B532" s="301"/>
      <c r="C532" s="301"/>
      <c r="D532" s="301"/>
      <c r="E532" s="301"/>
      <c r="F532" s="301"/>
      <c r="G532" s="301"/>
      <c r="H532" s="301"/>
      <c r="I532" s="301"/>
      <c r="J532" s="301"/>
      <c r="K532" s="301"/>
      <c r="L532" s="301"/>
      <c r="M532" s="301"/>
      <c r="N532" s="301"/>
      <c r="O532" s="301"/>
      <c r="P532" s="301"/>
      <c r="Q532" s="301"/>
      <c r="R532" s="301"/>
      <c r="S532" s="301"/>
      <c r="T532" s="301"/>
      <c r="U532" s="301"/>
      <c r="V532" s="301"/>
      <c r="W532" s="301"/>
      <c r="X532" s="301"/>
      <c r="Y532" s="301"/>
      <c r="Z532" s="301"/>
    </row>
    <row r="533" spans="1:26" ht="12.75" customHeight="1" x14ac:dyDescent="0.2">
      <c r="A533" s="301"/>
      <c r="B533" s="301"/>
      <c r="C533" s="301"/>
      <c r="D533" s="301"/>
      <c r="E533" s="301"/>
      <c r="F533" s="301"/>
      <c r="G533" s="301"/>
      <c r="H533" s="301"/>
      <c r="I533" s="301"/>
      <c r="J533" s="301"/>
      <c r="K533" s="301"/>
      <c r="L533" s="301"/>
      <c r="M533" s="301"/>
      <c r="N533" s="301"/>
      <c r="O533" s="301"/>
      <c r="P533" s="301"/>
      <c r="Q533" s="301"/>
      <c r="R533" s="301"/>
      <c r="S533" s="301"/>
      <c r="T533" s="301"/>
      <c r="U533" s="301"/>
      <c r="V533" s="301"/>
      <c r="W533" s="301"/>
      <c r="X533" s="301"/>
      <c r="Y533" s="301"/>
      <c r="Z533" s="301"/>
    </row>
    <row r="534" spans="1:26" ht="12.75" customHeight="1" x14ac:dyDescent="0.2">
      <c r="A534" s="301"/>
      <c r="B534" s="301"/>
      <c r="C534" s="301"/>
      <c r="D534" s="301"/>
      <c r="E534" s="301"/>
      <c r="F534" s="301"/>
      <c r="G534" s="301"/>
      <c r="H534" s="301"/>
      <c r="I534" s="301"/>
      <c r="J534" s="301"/>
      <c r="K534" s="301"/>
      <c r="L534" s="301"/>
      <c r="M534" s="301"/>
      <c r="N534" s="301"/>
      <c r="O534" s="301"/>
      <c r="P534" s="301"/>
      <c r="Q534" s="301"/>
      <c r="R534" s="301"/>
      <c r="S534" s="301"/>
      <c r="T534" s="301"/>
      <c r="U534" s="301"/>
      <c r="V534" s="301"/>
      <c r="W534" s="301"/>
      <c r="X534" s="301"/>
      <c r="Y534" s="301"/>
      <c r="Z534" s="301"/>
    </row>
    <row r="535" spans="1:26" ht="12.75" customHeight="1" x14ac:dyDescent="0.2">
      <c r="A535" s="301"/>
      <c r="B535" s="301"/>
      <c r="C535" s="301"/>
      <c r="D535" s="301"/>
      <c r="E535" s="301"/>
      <c r="F535" s="301"/>
      <c r="G535" s="301"/>
      <c r="H535" s="301"/>
      <c r="I535" s="301"/>
      <c r="J535" s="301"/>
      <c r="K535" s="301"/>
      <c r="L535" s="301"/>
      <c r="M535" s="301"/>
      <c r="N535" s="301"/>
      <c r="O535" s="301"/>
      <c r="P535" s="301"/>
      <c r="Q535" s="301"/>
      <c r="R535" s="301"/>
      <c r="S535" s="301"/>
      <c r="T535" s="301"/>
      <c r="U535" s="301"/>
      <c r="V535" s="301"/>
      <c r="W535" s="301"/>
      <c r="X535" s="301"/>
      <c r="Y535" s="301"/>
      <c r="Z535" s="301"/>
    </row>
    <row r="536" spans="1:26" ht="12.75" customHeight="1" x14ac:dyDescent="0.2">
      <c r="A536" s="301"/>
      <c r="B536" s="301"/>
      <c r="C536" s="301"/>
      <c r="D536" s="301"/>
      <c r="E536" s="301"/>
      <c r="F536" s="301"/>
      <c r="G536" s="301"/>
      <c r="H536" s="301"/>
      <c r="I536" s="301"/>
      <c r="J536" s="301"/>
      <c r="K536" s="301"/>
      <c r="L536" s="301"/>
      <c r="M536" s="301"/>
      <c r="N536" s="301"/>
      <c r="O536" s="301"/>
      <c r="P536" s="301"/>
      <c r="Q536" s="301"/>
      <c r="R536" s="301"/>
      <c r="S536" s="301"/>
      <c r="T536" s="301"/>
      <c r="U536" s="301"/>
      <c r="V536" s="301"/>
      <c r="W536" s="301"/>
      <c r="X536" s="301"/>
      <c r="Y536" s="301"/>
      <c r="Z536" s="301"/>
    </row>
    <row r="537" spans="1:26" ht="12.75" customHeight="1" x14ac:dyDescent="0.2">
      <c r="A537" s="301"/>
      <c r="B537" s="301"/>
      <c r="C537" s="301"/>
      <c r="D537" s="301"/>
      <c r="E537" s="301"/>
      <c r="F537" s="301"/>
      <c r="G537" s="301"/>
      <c r="H537" s="301"/>
      <c r="I537" s="301"/>
      <c r="J537" s="301"/>
      <c r="K537" s="301"/>
      <c r="L537" s="301"/>
      <c r="M537" s="301"/>
      <c r="N537" s="301"/>
      <c r="O537" s="301"/>
      <c r="P537" s="301"/>
      <c r="Q537" s="301"/>
      <c r="R537" s="301"/>
      <c r="S537" s="301"/>
      <c r="T537" s="301"/>
      <c r="U537" s="301"/>
      <c r="V537" s="301"/>
      <c r="W537" s="301"/>
      <c r="X537" s="301"/>
      <c r="Y537" s="301"/>
      <c r="Z537" s="301"/>
    </row>
    <row r="538" spans="1:26" ht="12.75" customHeight="1" x14ac:dyDescent="0.2">
      <c r="A538" s="301"/>
      <c r="B538" s="301"/>
      <c r="C538" s="301"/>
      <c r="D538" s="301"/>
      <c r="E538" s="301"/>
      <c r="F538" s="301"/>
      <c r="G538" s="301"/>
      <c r="H538" s="301"/>
      <c r="I538" s="301"/>
      <c r="J538" s="301"/>
      <c r="K538" s="301"/>
      <c r="L538" s="301"/>
      <c r="M538" s="301"/>
      <c r="N538" s="301"/>
      <c r="O538" s="301"/>
      <c r="P538" s="301"/>
      <c r="Q538" s="301"/>
      <c r="R538" s="301"/>
      <c r="S538" s="301"/>
      <c r="T538" s="301"/>
      <c r="U538" s="301"/>
      <c r="V538" s="301"/>
      <c r="W538" s="301"/>
      <c r="X538" s="301"/>
      <c r="Y538" s="301"/>
      <c r="Z538" s="301"/>
    </row>
    <row r="539" spans="1:26" ht="12.75" customHeight="1" x14ac:dyDescent="0.2">
      <c r="A539" s="301"/>
      <c r="B539" s="301"/>
      <c r="C539" s="301"/>
      <c r="D539" s="301"/>
      <c r="E539" s="301"/>
      <c r="F539" s="301"/>
      <c r="G539" s="301"/>
      <c r="H539" s="301"/>
      <c r="I539" s="301"/>
      <c r="J539" s="301"/>
      <c r="K539" s="301"/>
      <c r="L539" s="301"/>
      <c r="M539" s="301"/>
      <c r="N539" s="301"/>
      <c r="O539" s="301"/>
      <c r="P539" s="301"/>
      <c r="Q539" s="301"/>
      <c r="R539" s="301"/>
      <c r="S539" s="301"/>
      <c r="T539" s="301"/>
      <c r="U539" s="301"/>
      <c r="V539" s="301"/>
      <c r="W539" s="301"/>
      <c r="X539" s="301"/>
      <c r="Y539" s="301"/>
      <c r="Z539" s="301"/>
    </row>
    <row r="540" spans="1:26" ht="12.75" customHeight="1" x14ac:dyDescent="0.2">
      <c r="A540" s="301"/>
      <c r="B540" s="301"/>
      <c r="C540" s="301"/>
      <c r="D540" s="301"/>
      <c r="E540" s="301"/>
      <c r="F540" s="301"/>
      <c r="G540" s="301"/>
      <c r="H540" s="301"/>
      <c r="I540" s="301"/>
      <c r="J540" s="301"/>
      <c r="K540" s="301"/>
      <c r="L540" s="301"/>
      <c r="M540" s="301"/>
      <c r="N540" s="301"/>
      <c r="O540" s="301"/>
      <c r="P540" s="301"/>
      <c r="Q540" s="301"/>
      <c r="R540" s="301"/>
      <c r="S540" s="301"/>
      <c r="T540" s="301"/>
      <c r="U540" s="301"/>
      <c r="V540" s="301"/>
      <c r="W540" s="301"/>
      <c r="X540" s="301"/>
      <c r="Y540" s="301"/>
      <c r="Z540" s="301"/>
    </row>
    <row r="541" spans="1:26" ht="12.75" customHeight="1" x14ac:dyDescent="0.2">
      <c r="A541" s="301"/>
      <c r="B541" s="301"/>
      <c r="C541" s="301"/>
      <c r="D541" s="301"/>
      <c r="E541" s="301"/>
      <c r="F541" s="301"/>
      <c r="G541" s="301"/>
      <c r="H541" s="301"/>
      <c r="I541" s="301"/>
      <c r="J541" s="301"/>
      <c r="K541" s="301"/>
      <c r="L541" s="301"/>
      <c r="M541" s="301"/>
      <c r="N541" s="301"/>
      <c r="O541" s="301"/>
      <c r="P541" s="301"/>
      <c r="Q541" s="301"/>
      <c r="R541" s="301"/>
      <c r="S541" s="301"/>
      <c r="T541" s="301"/>
      <c r="U541" s="301"/>
      <c r="V541" s="301"/>
      <c r="W541" s="301"/>
      <c r="X541" s="301"/>
      <c r="Y541" s="301"/>
      <c r="Z541" s="301"/>
    </row>
    <row r="542" spans="1:26" ht="12.75" customHeight="1" x14ac:dyDescent="0.2">
      <c r="A542" s="301"/>
      <c r="B542" s="301"/>
      <c r="C542" s="301"/>
      <c r="D542" s="301"/>
      <c r="E542" s="301"/>
      <c r="F542" s="301"/>
      <c r="G542" s="301"/>
      <c r="H542" s="301"/>
      <c r="I542" s="301"/>
      <c r="J542" s="301"/>
      <c r="K542" s="301"/>
      <c r="L542" s="301"/>
      <c r="M542" s="301"/>
      <c r="N542" s="301"/>
      <c r="O542" s="301"/>
      <c r="P542" s="301"/>
      <c r="Q542" s="301"/>
      <c r="R542" s="301"/>
      <c r="S542" s="301"/>
      <c r="T542" s="301"/>
      <c r="U542" s="301"/>
      <c r="V542" s="301"/>
      <c r="W542" s="301"/>
      <c r="X542" s="301"/>
      <c r="Y542" s="301"/>
      <c r="Z542" s="301"/>
    </row>
    <row r="543" spans="1:26" ht="12.75" customHeight="1" x14ac:dyDescent="0.2">
      <c r="A543" s="301"/>
      <c r="B543" s="301"/>
      <c r="C543" s="301"/>
      <c r="D543" s="301"/>
      <c r="E543" s="301"/>
      <c r="F543" s="301"/>
      <c r="G543" s="301"/>
      <c r="H543" s="301"/>
      <c r="I543" s="301"/>
      <c r="J543" s="301"/>
      <c r="K543" s="301"/>
      <c r="L543" s="301"/>
      <c r="M543" s="301"/>
      <c r="N543" s="301"/>
      <c r="O543" s="301"/>
      <c r="P543" s="301"/>
      <c r="Q543" s="301"/>
      <c r="R543" s="301"/>
      <c r="S543" s="301"/>
      <c r="T543" s="301"/>
      <c r="U543" s="301"/>
      <c r="V543" s="301"/>
      <c r="W543" s="301"/>
      <c r="X543" s="301"/>
      <c r="Y543" s="301"/>
      <c r="Z543" s="301"/>
    </row>
    <row r="544" spans="1:26" ht="12.75" customHeight="1" x14ac:dyDescent="0.2">
      <c r="A544" s="301"/>
      <c r="B544" s="301"/>
      <c r="C544" s="301"/>
      <c r="D544" s="301"/>
      <c r="E544" s="301"/>
      <c r="F544" s="301"/>
      <c r="G544" s="301"/>
      <c r="H544" s="301"/>
      <c r="I544" s="301"/>
      <c r="J544" s="301"/>
      <c r="K544" s="301"/>
      <c r="L544" s="301"/>
      <c r="M544" s="301"/>
      <c r="N544" s="301"/>
      <c r="O544" s="301"/>
      <c r="P544" s="301"/>
      <c r="Q544" s="301"/>
      <c r="R544" s="301"/>
      <c r="S544" s="301"/>
      <c r="T544" s="301"/>
      <c r="U544" s="301"/>
      <c r="V544" s="301"/>
      <c r="W544" s="301"/>
      <c r="X544" s="301"/>
      <c r="Y544" s="301"/>
      <c r="Z544" s="301"/>
    </row>
    <row r="545" spans="1:26" ht="12.75" customHeight="1" x14ac:dyDescent="0.2">
      <c r="A545" s="301"/>
      <c r="B545" s="301"/>
      <c r="C545" s="301"/>
      <c r="D545" s="301"/>
      <c r="E545" s="301"/>
      <c r="F545" s="301"/>
      <c r="G545" s="301"/>
      <c r="H545" s="301"/>
      <c r="I545" s="301"/>
      <c r="J545" s="301"/>
      <c r="K545" s="301"/>
      <c r="L545" s="301"/>
      <c r="M545" s="301"/>
      <c r="N545" s="301"/>
      <c r="O545" s="301"/>
      <c r="P545" s="301"/>
      <c r="Q545" s="301"/>
      <c r="R545" s="301"/>
      <c r="S545" s="301"/>
      <c r="T545" s="301"/>
      <c r="U545" s="301"/>
      <c r="V545" s="301"/>
      <c r="W545" s="301"/>
      <c r="X545" s="301"/>
      <c r="Y545" s="301"/>
      <c r="Z545" s="301"/>
    </row>
    <row r="546" spans="1:26" ht="12.75" customHeight="1" x14ac:dyDescent="0.2">
      <c r="A546" s="301"/>
      <c r="B546" s="301"/>
      <c r="C546" s="301"/>
      <c r="D546" s="301"/>
      <c r="E546" s="301"/>
      <c r="F546" s="301"/>
      <c r="G546" s="301"/>
      <c r="H546" s="301"/>
      <c r="I546" s="301"/>
      <c r="J546" s="301"/>
      <c r="K546" s="301"/>
      <c r="L546" s="301"/>
      <c r="M546" s="301"/>
      <c r="N546" s="301"/>
      <c r="O546" s="301"/>
      <c r="P546" s="301"/>
      <c r="Q546" s="301"/>
      <c r="R546" s="301"/>
      <c r="S546" s="301"/>
      <c r="T546" s="301"/>
      <c r="U546" s="301"/>
      <c r="V546" s="301"/>
      <c r="W546" s="301"/>
      <c r="X546" s="301"/>
      <c r="Y546" s="301"/>
      <c r="Z546" s="301"/>
    </row>
    <row r="547" spans="1:26" ht="12.75" customHeight="1" x14ac:dyDescent="0.2">
      <c r="A547" s="301"/>
      <c r="B547" s="301"/>
      <c r="C547" s="301"/>
      <c r="D547" s="301"/>
      <c r="E547" s="301"/>
      <c r="F547" s="301"/>
      <c r="G547" s="301"/>
      <c r="H547" s="301"/>
      <c r="I547" s="301"/>
      <c r="J547" s="301"/>
      <c r="K547" s="301"/>
      <c r="L547" s="301"/>
      <c r="M547" s="301"/>
      <c r="N547" s="301"/>
      <c r="O547" s="301"/>
      <c r="P547" s="301"/>
      <c r="Q547" s="301"/>
      <c r="R547" s="301"/>
      <c r="S547" s="301"/>
      <c r="T547" s="301"/>
      <c r="U547" s="301"/>
      <c r="V547" s="301"/>
      <c r="W547" s="301"/>
      <c r="X547" s="301"/>
      <c r="Y547" s="301"/>
      <c r="Z547" s="301"/>
    </row>
    <row r="548" spans="1:26" ht="12.75" customHeight="1" x14ac:dyDescent="0.2">
      <c r="A548" s="301"/>
      <c r="B548" s="301"/>
      <c r="C548" s="301"/>
      <c r="D548" s="301"/>
      <c r="E548" s="301"/>
      <c r="F548" s="301"/>
      <c r="G548" s="301"/>
      <c r="H548" s="301"/>
      <c r="I548" s="301"/>
      <c r="J548" s="301"/>
      <c r="K548" s="301"/>
      <c r="L548" s="301"/>
      <c r="M548" s="301"/>
      <c r="N548" s="301"/>
      <c r="O548" s="301"/>
      <c r="P548" s="301"/>
      <c r="Q548" s="301"/>
      <c r="R548" s="301"/>
      <c r="S548" s="301"/>
      <c r="T548" s="301"/>
      <c r="U548" s="301"/>
      <c r="V548" s="301"/>
      <c r="W548" s="301"/>
      <c r="X548" s="301"/>
      <c r="Y548" s="301"/>
      <c r="Z548" s="301"/>
    </row>
    <row r="549" spans="1:26" ht="12.75" customHeight="1" x14ac:dyDescent="0.2">
      <c r="A549" s="301"/>
      <c r="B549" s="301"/>
      <c r="C549" s="301"/>
      <c r="D549" s="301"/>
      <c r="E549" s="301"/>
      <c r="F549" s="301"/>
      <c r="G549" s="301"/>
      <c r="H549" s="301"/>
      <c r="I549" s="301"/>
      <c r="J549" s="301"/>
      <c r="K549" s="301"/>
      <c r="L549" s="301"/>
      <c r="M549" s="301"/>
      <c r="N549" s="301"/>
      <c r="O549" s="301"/>
      <c r="P549" s="301"/>
      <c r="Q549" s="301"/>
      <c r="R549" s="301"/>
      <c r="S549" s="301"/>
      <c r="T549" s="301"/>
      <c r="U549" s="301"/>
      <c r="V549" s="301"/>
      <c r="W549" s="301"/>
      <c r="X549" s="301"/>
      <c r="Y549" s="301"/>
      <c r="Z549" s="301"/>
    </row>
    <row r="550" spans="1:26" ht="12.75" customHeight="1" x14ac:dyDescent="0.2">
      <c r="A550" s="301"/>
      <c r="B550" s="301"/>
      <c r="C550" s="301"/>
      <c r="D550" s="301"/>
      <c r="E550" s="301"/>
      <c r="F550" s="301"/>
      <c r="G550" s="301"/>
      <c r="H550" s="301"/>
      <c r="I550" s="301"/>
      <c r="J550" s="301"/>
      <c r="K550" s="301"/>
      <c r="L550" s="301"/>
      <c r="M550" s="301"/>
      <c r="N550" s="301"/>
      <c r="O550" s="301"/>
      <c r="P550" s="301"/>
      <c r="Q550" s="301"/>
      <c r="R550" s="301"/>
      <c r="S550" s="301"/>
      <c r="T550" s="301"/>
      <c r="U550" s="301"/>
      <c r="V550" s="301"/>
      <c r="W550" s="301"/>
      <c r="X550" s="301"/>
      <c r="Y550" s="301"/>
      <c r="Z550" s="301"/>
    </row>
    <row r="551" spans="1:26" ht="12.75" customHeight="1" x14ac:dyDescent="0.2">
      <c r="A551" s="301"/>
      <c r="B551" s="301"/>
      <c r="C551" s="301"/>
      <c r="D551" s="301"/>
      <c r="E551" s="301"/>
      <c r="F551" s="301"/>
      <c r="G551" s="301"/>
      <c r="H551" s="301"/>
      <c r="I551" s="301"/>
      <c r="J551" s="301"/>
      <c r="K551" s="301"/>
      <c r="L551" s="301"/>
      <c r="M551" s="301"/>
      <c r="N551" s="301"/>
      <c r="O551" s="301"/>
      <c r="P551" s="301"/>
      <c r="Q551" s="301"/>
      <c r="R551" s="301"/>
      <c r="S551" s="301"/>
      <c r="T551" s="301"/>
      <c r="U551" s="301"/>
      <c r="V551" s="301"/>
      <c r="W551" s="301"/>
      <c r="X551" s="301"/>
      <c r="Y551" s="301"/>
      <c r="Z551" s="301"/>
    </row>
    <row r="552" spans="1:26" ht="12.75" customHeight="1" x14ac:dyDescent="0.2">
      <c r="A552" s="301"/>
      <c r="B552" s="301"/>
      <c r="C552" s="301"/>
      <c r="D552" s="301"/>
      <c r="E552" s="301"/>
      <c r="F552" s="301"/>
      <c r="G552" s="301"/>
      <c r="H552" s="301"/>
      <c r="I552" s="301"/>
      <c r="J552" s="301"/>
      <c r="K552" s="301"/>
      <c r="L552" s="301"/>
      <c r="M552" s="301"/>
      <c r="N552" s="301"/>
      <c r="O552" s="301"/>
      <c r="P552" s="301"/>
      <c r="Q552" s="301"/>
      <c r="R552" s="301"/>
      <c r="S552" s="301"/>
      <c r="T552" s="301"/>
      <c r="U552" s="301"/>
      <c r="V552" s="301"/>
      <c r="W552" s="301"/>
      <c r="X552" s="301"/>
      <c r="Y552" s="301"/>
      <c r="Z552" s="301"/>
    </row>
    <row r="553" spans="1:26" ht="12.75" customHeight="1" x14ac:dyDescent="0.2">
      <c r="A553" s="301"/>
      <c r="B553" s="301"/>
      <c r="C553" s="301"/>
      <c r="D553" s="301"/>
      <c r="E553" s="301"/>
      <c r="F553" s="301"/>
      <c r="G553" s="301"/>
      <c r="H553" s="301"/>
      <c r="I553" s="301"/>
      <c r="J553" s="301"/>
      <c r="K553" s="301"/>
      <c r="L553" s="301"/>
      <c r="M553" s="301"/>
      <c r="N553" s="301"/>
      <c r="O553" s="301"/>
      <c r="P553" s="301"/>
      <c r="Q553" s="301"/>
      <c r="R553" s="301"/>
      <c r="S553" s="301"/>
      <c r="T553" s="301"/>
      <c r="U553" s="301"/>
      <c r="V553" s="301"/>
      <c r="W553" s="301"/>
      <c r="X553" s="301"/>
      <c r="Y553" s="301"/>
      <c r="Z553" s="301"/>
    </row>
    <row r="554" spans="1:26" ht="12.75" customHeight="1" x14ac:dyDescent="0.2">
      <c r="A554" s="301"/>
      <c r="B554" s="301"/>
      <c r="C554" s="301"/>
      <c r="D554" s="301"/>
      <c r="E554" s="301"/>
      <c r="F554" s="301"/>
      <c r="G554" s="301"/>
      <c r="H554" s="301"/>
      <c r="I554" s="301"/>
      <c r="J554" s="301"/>
      <c r="K554" s="301"/>
      <c r="L554" s="301"/>
      <c r="M554" s="301"/>
      <c r="N554" s="301"/>
      <c r="O554" s="301"/>
      <c r="P554" s="301"/>
      <c r="Q554" s="301"/>
      <c r="R554" s="301"/>
      <c r="S554" s="301"/>
      <c r="T554" s="301"/>
      <c r="U554" s="301"/>
      <c r="V554" s="301"/>
      <c r="W554" s="301"/>
      <c r="X554" s="301"/>
      <c r="Y554" s="301"/>
      <c r="Z554" s="301"/>
    </row>
    <row r="555" spans="1:26" ht="12.75" customHeight="1" x14ac:dyDescent="0.2">
      <c r="A555" s="301"/>
      <c r="B555" s="301"/>
      <c r="C555" s="301"/>
      <c r="D555" s="301"/>
      <c r="E555" s="301"/>
      <c r="F555" s="301"/>
      <c r="G555" s="301"/>
      <c r="H555" s="301"/>
      <c r="I555" s="301"/>
      <c r="J555" s="301"/>
      <c r="K555" s="301"/>
      <c r="L555" s="301"/>
      <c r="M555" s="301"/>
      <c r="N555" s="301"/>
      <c r="O555" s="301"/>
      <c r="P555" s="301"/>
      <c r="Q555" s="301"/>
      <c r="R555" s="301"/>
      <c r="S555" s="301"/>
      <c r="T555" s="301"/>
      <c r="U555" s="301"/>
      <c r="V555" s="301"/>
      <c r="W555" s="301"/>
      <c r="X555" s="301"/>
      <c r="Y555" s="301"/>
      <c r="Z555" s="301"/>
    </row>
    <row r="556" spans="1:26" ht="12.75" customHeight="1" x14ac:dyDescent="0.2">
      <c r="A556" s="301"/>
      <c r="B556" s="301"/>
      <c r="C556" s="301"/>
      <c r="D556" s="301"/>
      <c r="E556" s="301"/>
      <c r="F556" s="301"/>
      <c r="G556" s="301"/>
      <c r="H556" s="301"/>
      <c r="I556" s="301"/>
      <c r="J556" s="301"/>
      <c r="K556" s="301"/>
      <c r="L556" s="301"/>
      <c r="M556" s="301"/>
      <c r="N556" s="301"/>
      <c r="O556" s="301"/>
      <c r="P556" s="301"/>
      <c r="Q556" s="301"/>
      <c r="R556" s="301"/>
      <c r="S556" s="301"/>
      <c r="T556" s="301"/>
      <c r="U556" s="301"/>
      <c r="V556" s="301"/>
      <c r="W556" s="301"/>
      <c r="X556" s="301"/>
      <c r="Y556" s="301"/>
      <c r="Z556" s="301"/>
    </row>
    <row r="557" spans="1:26" ht="12.75" customHeight="1" x14ac:dyDescent="0.2">
      <c r="A557" s="301"/>
      <c r="B557" s="301"/>
      <c r="C557" s="301"/>
      <c r="D557" s="301"/>
      <c r="E557" s="301"/>
      <c r="F557" s="301"/>
      <c r="G557" s="301"/>
      <c r="H557" s="301"/>
      <c r="I557" s="301"/>
      <c r="J557" s="301"/>
      <c r="K557" s="301"/>
      <c r="L557" s="301"/>
      <c r="M557" s="301"/>
      <c r="N557" s="301"/>
      <c r="O557" s="301"/>
      <c r="P557" s="301"/>
      <c r="Q557" s="301"/>
      <c r="R557" s="301"/>
      <c r="S557" s="301"/>
      <c r="T557" s="301"/>
      <c r="U557" s="301"/>
      <c r="V557" s="301"/>
      <c r="W557" s="301"/>
      <c r="X557" s="301"/>
      <c r="Y557" s="301"/>
      <c r="Z557" s="301"/>
    </row>
    <row r="558" spans="1:26" ht="12.75" customHeight="1" x14ac:dyDescent="0.2">
      <c r="A558" s="301"/>
      <c r="B558" s="301"/>
      <c r="C558" s="301"/>
      <c r="D558" s="301"/>
      <c r="E558" s="301"/>
      <c r="F558" s="301"/>
      <c r="G558" s="301"/>
      <c r="H558" s="301"/>
      <c r="I558" s="301"/>
      <c r="J558" s="301"/>
      <c r="K558" s="301"/>
      <c r="L558" s="301"/>
      <c r="M558" s="301"/>
      <c r="N558" s="301"/>
      <c r="O558" s="301"/>
      <c r="P558" s="301"/>
      <c r="Q558" s="301"/>
      <c r="R558" s="301"/>
      <c r="S558" s="301"/>
      <c r="T558" s="301"/>
      <c r="U558" s="301"/>
      <c r="V558" s="301"/>
      <c r="W558" s="301"/>
      <c r="X558" s="301"/>
      <c r="Y558" s="301"/>
      <c r="Z558" s="301"/>
    </row>
    <row r="559" spans="1:26" ht="12.75" customHeight="1" x14ac:dyDescent="0.2">
      <c r="A559" s="301"/>
      <c r="B559" s="301"/>
      <c r="C559" s="301"/>
      <c r="D559" s="301"/>
      <c r="E559" s="301"/>
      <c r="F559" s="301"/>
      <c r="G559" s="301"/>
      <c r="H559" s="301"/>
      <c r="I559" s="301"/>
      <c r="J559" s="301"/>
      <c r="K559" s="301"/>
      <c r="L559" s="301"/>
      <c r="M559" s="301"/>
      <c r="N559" s="301"/>
      <c r="O559" s="301"/>
      <c r="P559" s="301"/>
      <c r="Q559" s="301"/>
      <c r="R559" s="301"/>
      <c r="S559" s="301"/>
      <c r="T559" s="301"/>
      <c r="U559" s="301"/>
      <c r="V559" s="301"/>
      <c r="W559" s="301"/>
      <c r="X559" s="301"/>
      <c r="Y559" s="301"/>
      <c r="Z559" s="301"/>
    </row>
    <row r="560" spans="1:26" ht="12.75" customHeight="1" x14ac:dyDescent="0.2">
      <c r="A560" s="301"/>
      <c r="B560" s="301"/>
      <c r="C560" s="301"/>
      <c r="D560" s="301"/>
      <c r="E560" s="301"/>
      <c r="F560" s="301"/>
      <c r="G560" s="301"/>
      <c r="H560" s="301"/>
      <c r="I560" s="301"/>
      <c r="J560" s="301"/>
      <c r="K560" s="301"/>
      <c r="L560" s="301"/>
      <c r="M560" s="301"/>
      <c r="N560" s="301"/>
      <c r="O560" s="301"/>
      <c r="P560" s="301"/>
      <c r="Q560" s="301"/>
      <c r="R560" s="301"/>
      <c r="S560" s="301"/>
      <c r="T560" s="301"/>
      <c r="U560" s="301"/>
      <c r="V560" s="301"/>
      <c r="W560" s="301"/>
      <c r="X560" s="301"/>
      <c r="Y560" s="301"/>
      <c r="Z560" s="301"/>
    </row>
    <row r="561" spans="1:26" ht="12.75" customHeight="1" x14ac:dyDescent="0.2">
      <c r="A561" s="301"/>
      <c r="B561" s="301"/>
      <c r="C561" s="301"/>
      <c r="D561" s="301"/>
      <c r="E561" s="301"/>
      <c r="F561" s="301"/>
      <c r="G561" s="301"/>
      <c r="H561" s="301"/>
      <c r="I561" s="301"/>
      <c r="J561" s="301"/>
      <c r="K561" s="301"/>
      <c r="L561" s="301"/>
      <c r="M561" s="301"/>
      <c r="N561" s="301"/>
      <c r="O561" s="301"/>
      <c r="P561" s="301"/>
      <c r="Q561" s="301"/>
      <c r="R561" s="301"/>
      <c r="S561" s="301"/>
      <c r="T561" s="301"/>
      <c r="U561" s="301"/>
      <c r="V561" s="301"/>
      <c r="W561" s="301"/>
      <c r="X561" s="301"/>
      <c r="Y561" s="301"/>
      <c r="Z561" s="301"/>
    </row>
    <row r="562" spans="1:26" ht="12.75" customHeight="1" x14ac:dyDescent="0.2">
      <c r="A562" s="301"/>
      <c r="B562" s="301"/>
      <c r="C562" s="301"/>
      <c r="D562" s="301"/>
      <c r="E562" s="301"/>
      <c r="F562" s="301"/>
      <c r="G562" s="301"/>
      <c r="H562" s="301"/>
      <c r="I562" s="301"/>
      <c r="J562" s="301"/>
      <c r="K562" s="301"/>
      <c r="L562" s="301"/>
      <c r="M562" s="301"/>
      <c r="N562" s="301"/>
      <c r="O562" s="301"/>
      <c r="P562" s="301"/>
      <c r="Q562" s="301"/>
      <c r="R562" s="301"/>
      <c r="S562" s="301"/>
      <c r="T562" s="301"/>
      <c r="U562" s="301"/>
      <c r="V562" s="301"/>
      <c r="W562" s="301"/>
      <c r="X562" s="301"/>
      <c r="Y562" s="301"/>
      <c r="Z562" s="301"/>
    </row>
    <row r="563" spans="1:26" ht="12.75" customHeight="1" x14ac:dyDescent="0.2">
      <c r="A563" s="301"/>
      <c r="B563" s="301"/>
      <c r="C563" s="301"/>
      <c r="D563" s="301"/>
      <c r="E563" s="301"/>
      <c r="F563" s="301"/>
      <c r="G563" s="301"/>
      <c r="H563" s="301"/>
      <c r="I563" s="301"/>
      <c r="J563" s="301"/>
      <c r="K563" s="301"/>
      <c r="L563" s="301"/>
      <c r="M563" s="301"/>
      <c r="N563" s="301"/>
      <c r="O563" s="301"/>
      <c r="P563" s="301"/>
      <c r="Q563" s="301"/>
      <c r="R563" s="301"/>
      <c r="S563" s="301"/>
      <c r="T563" s="301"/>
      <c r="U563" s="301"/>
      <c r="V563" s="301"/>
      <c r="W563" s="301"/>
      <c r="X563" s="301"/>
      <c r="Y563" s="301"/>
      <c r="Z563" s="301"/>
    </row>
    <row r="564" spans="1:26" ht="12.75" customHeight="1" x14ac:dyDescent="0.2">
      <c r="A564" s="301"/>
      <c r="B564" s="301"/>
      <c r="C564" s="301"/>
      <c r="D564" s="301"/>
      <c r="E564" s="301"/>
      <c r="F564" s="301"/>
      <c r="G564" s="301"/>
      <c r="H564" s="301"/>
      <c r="I564" s="301"/>
      <c r="J564" s="301"/>
      <c r="K564" s="301"/>
      <c r="L564" s="301"/>
      <c r="M564" s="301"/>
      <c r="N564" s="301"/>
      <c r="O564" s="301"/>
      <c r="P564" s="301"/>
      <c r="Q564" s="301"/>
      <c r="R564" s="301"/>
      <c r="S564" s="301"/>
      <c r="T564" s="301"/>
      <c r="U564" s="301"/>
      <c r="V564" s="301"/>
      <c r="W564" s="301"/>
      <c r="X564" s="301"/>
      <c r="Y564" s="301"/>
      <c r="Z564" s="301"/>
    </row>
    <row r="565" spans="1:26" ht="12.75" customHeight="1" x14ac:dyDescent="0.2">
      <c r="A565" s="301"/>
      <c r="B565" s="301"/>
      <c r="C565" s="301"/>
      <c r="D565" s="301"/>
      <c r="E565" s="301"/>
      <c r="F565" s="301"/>
      <c r="G565" s="301"/>
      <c r="H565" s="301"/>
      <c r="I565" s="301"/>
      <c r="J565" s="301"/>
      <c r="K565" s="301"/>
      <c r="L565" s="301"/>
      <c r="M565" s="301"/>
      <c r="N565" s="301"/>
      <c r="O565" s="301"/>
      <c r="P565" s="301"/>
      <c r="Q565" s="301"/>
      <c r="R565" s="301"/>
      <c r="S565" s="301"/>
      <c r="T565" s="301"/>
      <c r="U565" s="301"/>
      <c r="V565" s="301"/>
      <c r="W565" s="301"/>
      <c r="X565" s="301"/>
      <c r="Y565" s="301"/>
      <c r="Z565" s="301"/>
    </row>
    <row r="566" spans="1:26" ht="12.75" customHeight="1" x14ac:dyDescent="0.2">
      <c r="A566" s="301"/>
      <c r="B566" s="301"/>
      <c r="C566" s="301"/>
      <c r="D566" s="301"/>
      <c r="E566" s="301"/>
      <c r="F566" s="301"/>
      <c r="G566" s="301"/>
      <c r="H566" s="301"/>
      <c r="I566" s="301"/>
      <c r="J566" s="301"/>
      <c r="K566" s="301"/>
      <c r="L566" s="301"/>
      <c r="M566" s="301"/>
      <c r="N566" s="301"/>
      <c r="O566" s="301"/>
      <c r="P566" s="301"/>
      <c r="Q566" s="301"/>
      <c r="R566" s="301"/>
      <c r="S566" s="301"/>
      <c r="T566" s="301"/>
      <c r="U566" s="301"/>
      <c r="V566" s="301"/>
      <c r="W566" s="301"/>
      <c r="X566" s="301"/>
      <c r="Y566" s="301"/>
      <c r="Z566" s="301"/>
    </row>
    <row r="567" spans="1:26" ht="12.75" customHeight="1" x14ac:dyDescent="0.2">
      <c r="A567" s="301"/>
      <c r="B567" s="301"/>
      <c r="C567" s="301"/>
      <c r="D567" s="301"/>
      <c r="E567" s="301"/>
      <c r="F567" s="301"/>
      <c r="G567" s="301"/>
      <c r="H567" s="301"/>
      <c r="I567" s="301"/>
      <c r="J567" s="301"/>
      <c r="K567" s="301"/>
      <c r="L567" s="301"/>
      <c r="M567" s="301"/>
      <c r="N567" s="301"/>
      <c r="O567" s="301"/>
      <c r="P567" s="301"/>
      <c r="Q567" s="301"/>
      <c r="R567" s="301"/>
      <c r="S567" s="301"/>
      <c r="T567" s="301"/>
      <c r="U567" s="301"/>
      <c r="V567" s="301"/>
      <c r="W567" s="301"/>
      <c r="X567" s="301"/>
      <c r="Y567" s="301"/>
      <c r="Z567" s="301"/>
    </row>
    <row r="568" spans="1:26" ht="12.75" customHeight="1" x14ac:dyDescent="0.2">
      <c r="A568" s="301"/>
      <c r="B568" s="301"/>
      <c r="C568" s="301"/>
      <c r="D568" s="301"/>
      <c r="E568" s="301"/>
      <c r="F568" s="301"/>
      <c r="G568" s="301"/>
      <c r="H568" s="301"/>
      <c r="I568" s="301"/>
      <c r="J568" s="301"/>
      <c r="K568" s="301"/>
      <c r="L568" s="301"/>
      <c r="M568" s="301"/>
      <c r="N568" s="301"/>
      <c r="O568" s="301"/>
      <c r="P568" s="301"/>
      <c r="Q568" s="301"/>
      <c r="R568" s="301"/>
      <c r="S568" s="301"/>
      <c r="T568" s="301"/>
      <c r="U568" s="301"/>
      <c r="V568" s="301"/>
      <c r="W568" s="301"/>
      <c r="X568" s="301"/>
      <c r="Y568" s="301"/>
      <c r="Z568" s="301"/>
    </row>
    <row r="569" spans="1:26" ht="12.75" customHeight="1" x14ac:dyDescent="0.2">
      <c r="A569" s="301"/>
      <c r="B569" s="301"/>
      <c r="C569" s="301"/>
      <c r="D569" s="301"/>
      <c r="E569" s="301"/>
      <c r="F569" s="301"/>
      <c r="G569" s="301"/>
      <c r="H569" s="301"/>
      <c r="I569" s="301"/>
      <c r="J569" s="301"/>
      <c r="K569" s="301"/>
      <c r="L569" s="301"/>
      <c r="M569" s="301"/>
      <c r="N569" s="301"/>
      <c r="O569" s="301"/>
      <c r="P569" s="301"/>
      <c r="Q569" s="301"/>
      <c r="R569" s="301"/>
      <c r="S569" s="301"/>
      <c r="T569" s="301"/>
      <c r="U569" s="301"/>
      <c r="V569" s="301"/>
      <c r="W569" s="301"/>
      <c r="X569" s="301"/>
      <c r="Y569" s="301"/>
      <c r="Z569" s="301"/>
    </row>
    <row r="570" spans="1:26" ht="12.75" customHeight="1" x14ac:dyDescent="0.2">
      <c r="A570" s="301"/>
      <c r="B570" s="301"/>
      <c r="C570" s="301"/>
      <c r="D570" s="301"/>
      <c r="E570" s="301"/>
      <c r="F570" s="301"/>
      <c r="G570" s="301"/>
      <c r="H570" s="301"/>
      <c r="I570" s="301"/>
      <c r="J570" s="301"/>
      <c r="K570" s="301"/>
      <c r="L570" s="301"/>
      <c r="M570" s="301"/>
      <c r="N570" s="301"/>
      <c r="O570" s="301"/>
      <c r="P570" s="301"/>
      <c r="Q570" s="301"/>
      <c r="R570" s="301"/>
      <c r="S570" s="301"/>
      <c r="T570" s="301"/>
      <c r="U570" s="301"/>
      <c r="V570" s="301"/>
      <c r="W570" s="301"/>
      <c r="X570" s="301"/>
      <c r="Y570" s="301"/>
      <c r="Z570" s="301"/>
    </row>
    <row r="571" spans="1:26" ht="12.75" customHeight="1" x14ac:dyDescent="0.2">
      <c r="A571" s="301"/>
      <c r="B571" s="301"/>
      <c r="C571" s="301"/>
      <c r="D571" s="301"/>
      <c r="E571" s="301"/>
      <c r="F571" s="301"/>
      <c r="G571" s="301"/>
      <c r="H571" s="301"/>
      <c r="I571" s="301"/>
      <c r="J571" s="301"/>
      <c r="K571" s="301"/>
      <c r="L571" s="301"/>
      <c r="M571" s="301"/>
      <c r="N571" s="301"/>
      <c r="O571" s="301"/>
      <c r="P571" s="301"/>
      <c r="Q571" s="301"/>
      <c r="R571" s="301"/>
      <c r="S571" s="301"/>
      <c r="T571" s="301"/>
      <c r="U571" s="301"/>
      <c r="V571" s="301"/>
      <c r="W571" s="301"/>
      <c r="X571" s="301"/>
      <c r="Y571" s="301"/>
      <c r="Z571" s="301"/>
    </row>
    <row r="572" spans="1:26" ht="12.75" customHeight="1" x14ac:dyDescent="0.2">
      <c r="A572" s="301"/>
      <c r="B572" s="301"/>
      <c r="C572" s="301"/>
      <c r="D572" s="301"/>
      <c r="E572" s="301"/>
      <c r="F572" s="301"/>
      <c r="G572" s="301"/>
      <c r="H572" s="301"/>
      <c r="I572" s="301"/>
      <c r="J572" s="301"/>
      <c r="K572" s="301"/>
      <c r="L572" s="301"/>
      <c r="M572" s="301"/>
      <c r="N572" s="301"/>
      <c r="O572" s="301"/>
      <c r="P572" s="301"/>
      <c r="Q572" s="301"/>
      <c r="R572" s="301"/>
      <c r="S572" s="301"/>
      <c r="T572" s="301"/>
      <c r="U572" s="301"/>
      <c r="V572" s="301"/>
      <c r="W572" s="301"/>
      <c r="X572" s="301"/>
      <c r="Y572" s="301"/>
      <c r="Z572" s="301"/>
    </row>
    <row r="573" spans="1:26" ht="12.75" customHeight="1" x14ac:dyDescent="0.2">
      <c r="A573" s="301"/>
      <c r="B573" s="301"/>
      <c r="C573" s="301"/>
      <c r="D573" s="301"/>
      <c r="E573" s="301"/>
      <c r="F573" s="301"/>
      <c r="G573" s="301"/>
      <c r="H573" s="301"/>
      <c r="I573" s="301"/>
      <c r="J573" s="301"/>
      <c r="K573" s="301"/>
      <c r="L573" s="301"/>
      <c r="M573" s="301"/>
      <c r="N573" s="301"/>
      <c r="O573" s="301"/>
      <c r="P573" s="301"/>
      <c r="Q573" s="301"/>
      <c r="R573" s="301"/>
      <c r="S573" s="301"/>
      <c r="T573" s="301"/>
      <c r="U573" s="301"/>
      <c r="V573" s="301"/>
      <c r="W573" s="301"/>
      <c r="X573" s="301"/>
      <c r="Y573" s="301"/>
      <c r="Z573" s="301"/>
    </row>
    <row r="574" spans="1:26" ht="12.75" customHeight="1" x14ac:dyDescent="0.2">
      <c r="A574" s="301"/>
      <c r="B574" s="301"/>
      <c r="C574" s="301"/>
      <c r="D574" s="301"/>
      <c r="E574" s="301"/>
      <c r="F574" s="301"/>
      <c r="G574" s="301"/>
      <c r="H574" s="301"/>
      <c r="I574" s="301"/>
      <c r="J574" s="301"/>
      <c r="K574" s="301"/>
      <c r="L574" s="301"/>
      <c r="M574" s="301"/>
      <c r="N574" s="301"/>
      <c r="O574" s="301"/>
      <c r="P574" s="301"/>
      <c r="Q574" s="301"/>
      <c r="R574" s="301"/>
      <c r="S574" s="301"/>
      <c r="T574" s="301"/>
      <c r="U574" s="301"/>
      <c r="V574" s="301"/>
      <c r="W574" s="301"/>
      <c r="X574" s="301"/>
      <c r="Y574" s="301"/>
      <c r="Z574" s="301"/>
    </row>
    <row r="575" spans="1:26" ht="12.75" customHeight="1" x14ac:dyDescent="0.2">
      <c r="A575" s="301"/>
      <c r="B575" s="301"/>
      <c r="C575" s="301"/>
      <c r="D575" s="301"/>
      <c r="E575" s="301"/>
      <c r="F575" s="301"/>
      <c r="G575" s="301"/>
      <c r="H575" s="301"/>
      <c r="I575" s="301"/>
      <c r="J575" s="301"/>
      <c r="K575" s="301"/>
      <c r="L575" s="301"/>
      <c r="M575" s="301"/>
      <c r="N575" s="301"/>
      <c r="O575" s="301"/>
      <c r="P575" s="301"/>
      <c r="Q575" s="301"/>
      <c r="R575" s="301"/>
      <c r="S575" s="301"/>
      <c r="T575" s="301"/>
      <c r="U575" s="301"/>
      <c r="V575" s="301"/>
      <c r="W575" s="301"/>
      <c r="X575" s="301"/>
      <c r="Y575" s="301"/>
      <c r="Z575" s="301"/>
    </row>
    <row r="576" spans="1:26" ht="12.75" customHeight="1" x14ac:dyDescent="0.2">
      <c r="A576" s="301"/>
      <c r="B576" s="301"/>
      <c r="C576" s="301"/>
      <c r="D576" s="301"/>
      <c r="E576" s="301"/>
      <c r="F576" s="301"/>
      <c r="G576" s="301"/>
      <c r="H576" s="301"/>
      <c r="I576" s="301"/>
      <c r="J576" s="301"/>
      <c r="K576" s="301"/>
      <c r="L576" s="301"/>
      <c r="M576" s="301"/>
      <c r="N576" s="301"/>
      <c r="O576" s="301"/>
      <c r="P576" s="301"/>
      <c r="Q576" s="301"/>
      <c r="R576" s="301"/>
      <c r="S576" s="301"/>
      <c r="T576" s="301"/>
      <c r="U576" s="301"/>
      <c r="V576" s="301"/>
      <c r="W576" s="301"/>
      <c r="X576" s="301"/>
      <c r="Y576" s="301"/>
      <c r="Z576" s="301"/>
    </row>
    <row r="577" spans="1:26" ht="12.75" customHeight="1" x14ac:dyDescent="0.2">
      <c r="A577" s="301"/>
      <c r="B577" s="301"/>
      <c r="C577" s="301"/>
      <c r="D577" s="301"/>
      <c r="E577" s="301"/>
      <c r="F577" s="301"/>
      <c r="G577" s="301"/>
      <c r="H577" s="301"/>
      <c r="I577" s="301"/>
      <c r="J577" s="301"/>
      <c r="K577" s="301"/>
      <c r="L577" s="301"/>
      <c r="M577" s="301"/>
      <c r="N577" s="301"/>
      <c r="O577" s="301"/>
      <c r="P577" s="301"/>
      <c r="Q577" s="301"/>
      <c r="R577" s="301"/>
      <c r="S577" s="301"/>
      <c r="T577" s="301"/>
      <c r="U577" s="301"/>
      <c r="V577" s="301"/>
      <c r="W577" s="301"/>
      <c r="X577" s="301"/>
      <c r="Y577" s="301"/>
      <c r="Z577" s="301"/>
    </row>
    <row r="578" spans="1:26" ht="12.75" customHeight="1" x14ac:dyDescent="0.2">
      <c r="A578" s="301"/>
      <c r="B578" s="301"/>
      <c r="C578" s="301"/>
      <c r="D578" s="301"/>
      <c r="E578" s="301"/>
      <c r="F578" s="301"/>
      <c r="G578" s="301"/>
      <c r="H578" s="301"/>
      <c r="I578" s="301"/>
      <c r="J578" s="301"/>
      <c r="K578" s="301"/>
      <c r="L578" s="301"/>
      <c r="M578" s="301"/>
      <c r="N578" s="301"/>
      <c r="O578" s="301"/>
      <c r="P578" s="301"/>
      <c r="Q578" s="301"/>
      <c r="R578" s="301"/>
      <c r="S578" s="301"/>
      <c r="T578" s="301"/>
      <c r="U578" s="301"/>
      <c r="V578" s="301"/>
      <c r="W578" s="301"/>
      <c r="X578" s="301"/>
      <c r="Y578" s="301"/>
      <c r="Z578" s="301"/>
    </row>
    <row r="579" spans="1:26" ht="12.75" customHeight="1" x14ac:dyDescent="0.2">
      <c r="A579" s="301"/>
      <c r="B579" s="301"/>
      <c r="C579" s="301"/>
      <c r="D579" s="301"/>
      <c r="E579" s="301"/>
      <c r="F579" s="301"/>
      <c r="G579" s="301"/>
      <c r="H579" s="301"/>
      <c r="I579" s="301"/>
      <c r="J579" s="301"/>
      <c r="K579" s="301"/>
      <c r="L579" s="301"/>
      <c r="M579" s="301"/>
      <c r="N579" s="301"/>
      <c r="O579" s="301"/>
      <c r="P579" s="301"/>
      <c r="Q579" s="301"/>
      <c r="R579" s="301"/>
      <c r="S579" s="301"/>
      <c r="T579" s="301"/>
      <c r="U579" s="301"/>
      <c r="V579" s="301"/>
      <c r="W579" s="301"/>
      <c r="X579" s="301"/>
      <c r="Y579" s="301"/>
      <c r="Z579" s="301"/>
    </row>
    <row r="580" spans="1:26" ht="12.75" customHeight="1" x14ac:dyDescent="0.2">
      <c r="A580" s="301"/>
      <c r="B580" s="301"/>
      <c r="C580" s="301"/>
      <c r="D580" s="301"/>
      <c r="E580" s="301"/>
      <c r="F580" s="301"/>
      <c r="G580" s="301"/>
      <c r="H580" s="301"/>
      <c r="I580" s="301"/>
      <c r="J580" s="301"/>
      <c r="K580" s="301"/>
      <c r="L580" s="301"/>
      <c r="M580" s="301"/>
      <c r="N580" s="301"/>
      <c r="O580" s="301"/>
      <c r="P580" s="301"/>
      <c r="Q580" s="301"/>
      <c r="R580" s="301"/>
      <c r="S580" s="301"/>
      <c r="T580" s="301"/>
      <c r="U580" s="301"/>
      <c r="V580" s="301"/>
      <c r="W580" s="301"/>
      <c r="X580" s="301"/>
      <c r="Y580" s="301"/>
      <c r="Z580" s="301"/>
    </row>
    <row r="581" spans="1:26" ht="12.75" customHeight="1" x14ac:dyDescent="0.2">
      <c r="A581" s="301"/>
      <c r="B581" s="301"/>
      <c r="C581" s="301"/>
      <c r="D581" s="301"/>
      <c r="E581" s="301"/>
      <c r="F581" s="301"/>
      <c r="G581" s="301"/>
      <c r="H581" s="301"/>
      <c r="I581" s="301"/>
      <c r="J581" s="301"/>
      <c r="K581" s="301"/>
      <c r="L581" s="301"/>
      <c r="M581" s="301"/>
      <c r="N581" s="301"/>
      <c r="O581" s="301"/>
      <c r="P581" s="301"/>
      <c r="Q581" s="301"/>
      <c r="R581" s="301"/>
      <c r="S581" s="301"/>
      <c r="T581" s="301"/>
      <c r="U581" s="301"/>
      <c r="V581" s="301"/>
      <c r="W581" s="301"/>
      <c r="X581" s="301"/>
      <c r="Y581" s="301"/>
      <c r="Z581" s="301"/>
    </row>
    <row r="582" spans="1:26" ht="12.75" customHeight="1" x14ac:dyDescent="0.2">
      <c r="A582" s="301"/>
      <c r="B582" s="301"/>
      <c r="C582" s="301"/>
      <c r="D582" s="301"/>
      <c r="E582" s="301"/>
      <c r="F582" s="301"/>
      <c r="G582" s="301"/>
      <c r="H582" s="301"/>
      <c r="I582" s="301"/>
      <c r="J582" s="301"/>
      <c r="K582" s="301"/>
      <c r="L582" s="301"/>
      <c r="M582" s="301"/>
      <c r="N582" s="301"/>
      <c r="O582" s="301"/>
      <c r="P582" s="301"/>
      <c r="Q582" s="301"/>
      <c r="R582" s="301"/>
      <c r="S582" s="301"/>
      <c r="T582" s="301"/>
      <c r="U582" s="301"/>
      <c r="V582" s="301"/>
      <c r="W582" s="301"/>
      <c r="X582" s="301"/>
      <c r="Y582" s="301"/>
      <c r="Z582" s="301"/>
    </row>
    <row r="583" spans="1:26" ht="12.75" customHeight="1" x14ac:dyDescent="0.2">
      <c r="A583" s="301"/>
      <c r="B583" s="301"/>
      <c r="C583" s="301"/>
      <c r="D583" s="301"/>
      <c r="E583" s="301"/>
      <c r="F583" s="301"/>
      <c r="G583" s="301"/>
      <c r="H583" s="301"/>
      <c r="I583" s="301"/>
      <c r="J583" s="301"/>
      <c r="K583" s="301"/>
      <c r="L583" s="301"/>
      <c r="M583" s="301"/>
      <c r="N583" s="301"/>
      <c r="O583" s="301"/>
      <c r="P583" s="301"/>
      <c r="Q583" s="301"/>
      <c r="R583" s="301"/>
      <c r="S583" s="301"/>
      <c r="T583" s="301"/>
      <c r="U583" s="301"/>
      <c r="V583" s="301"/>
      <c r="W583" s="301"/>
      <c r="X583" s="301"/>
      <c r="Y583" s="301"/>
      <c r="Z583" s="301"/>
    </row>
    <row r="584" spans="1:26" ht="12.75" customHeight="1" x14ac:dyDescent="0.2">
      <c r="A584" s="301"/>
      <c r="B584" s="301"/>
      <c r="C584" s="301"/>
      <c r="D584" s="301"/>
      <c r="E584" s="301"/>
      <c r="F584" s="301"/>
      <c r="G584" s="301"/>
      <c r="H584" s="301"/>
      <c r="I584" s="301"/>
      <c r="J584" s="301"/>
      <c r="K584" s="301"/>
      <c r="L584" s="301"/>
      <c r="M584" s="301"/>
      <c r="N584" s="301"/>
      <c r="O584" s="301"/>
      <c r="P584" s="301"/>
      <c r="Q584" s="301"/>
      <c r="R584" s="301"/>
      <c r="S584" s="301"/>
      <c r="T584" s="301"/>
      <c r="U584" s="301"/>
      <c r="V584" s="301"/>
      <c r="W584" s="301"/>
      <c r="X584" s="301"/>
      <c r="Y584" s="301"/>
      <c r="Z584" s="301"/>
    </row>
    <row r="585" spans="1:26" ht="12.75" customHeight="1" x14ac:dyDescent="0.2">
      <c r="A585" s="301"/>
      <c r="B585" s="301"/>
      <c r="C585" s="301"/>
      <c r="D585" s="301"/>
      <c r="E585" s="301"/>
      <c r="F585" s="301"/>
      <c r="G585" s="301"/>
      <c r="H585" s="301"/>
      <c r="I585" s="301"/>
      <c r="J585" s="301"/>
      <c r="K585" s="301"/>
      <c r="L585" s="301"/>
      <c r="M585" s="301"/>
      <c r="N585" s="301"/>
      <c r="O585" s="301"/>
      <c r="P585" s="301"/>
      <c r="Q585" s="301"/>
      <c r="R585" s="301"/>
      <c r="S585" s="301"/>
      <c r="T585" s="301"/>
      <c r="U585" s="301"/>
      <c r="V585" s="301"/>
      <c r="W585" s="301"/>
      <c r="X585" s="301"/>
      <c r="Y585" s="301"/>
      <c r="Z585" s="301"/>
    </row>
    <row r="586" spans="1:26" ht="12.75" customHeight="1" x14ac:dyDescent="0.2">
      <c r="A586" s="301"/>
      <c r="B586" s="301"/>
      <c r="C586" s="301"/>
      <c r="D586" s="301"/>
      <c r="E586" s="301"/>
      <c r="F586" s="301"/>
      <c r="G586" s="301"/>
      <c r="H586" s="301"/>
      <c r="I586" s="301"/>
      <c r="J586" s="301"/>
      <c r="K586" s="301"/>
      <c r="L586" s="301"/>
      <c r="M586" s="301"/>
      <c r="N586" s="301"/>
      <c r="O586" s="301"/>
      <c r="P586" s="301"/>
      <c r="Q586" s="301"/>
      <c r="R586" s="301"/>
      <c r="S586" s="301"/>
      <c r="T586" s="301"/>
      <c r="U586" s="301"/>
      <c r="V586" s="301"/>
      <c r="W586" s="301"/>
      <c r="X586" s="301"/>
      <c r="Y586" s="301"/>
      <c r="Z586" s="301"/>
    </row>
    <row r="587" spans="1:26" ht="12.75" customHeight="1" x14ac:dyDescent="0.2">
      <c r="A587" s="301"/>
      <c r="B587" s="301"/>
      <c r="C587" s="301"/>
      <c r="D587" s="301"/>
      <c r="E587" s="301"/>
      <c r="F587" s="301"/>
      <c r="G587" s="301"/>
      <c r="H587" s="301"/>
      <c r="I587" s="301"/>
      <c r="J587" s="301"/>
      <c r="K587" s="301"/>
      <c r="L587" s="301"/>
      <c r="M587" s="301"/>
      <c r="N587" s="301"/>
      <c r="O587" s="301"/>
      <c r="P587" s="301"/>
      <c r="Q587" s="301"/>
      <c r="R587" s="301"/>
      <c r="S587" s="301"/>
      <c r="T587" s="301"/>
      <c r="U587" s="301"/>
      <c r="V587" s="301"/>
      <c r="W587" s="301"/>
      <c r="X587" s="301"/>
      <c r="Y587" s="301"/>
      <c r="Z587" s="301"/>
    </row>
    <row r="588" spans="1:26" ht="12.75" customHeight="1" x14ac:dyDescent="0.2">
      <c r="A588" s="301"/>
      <c r="B588" s="301"/>
      <c r="C588" s="301"/>
      <c r="D588" s="301"/>
      <c r="E588" s="301"/>
      <c r="F588" s="301"/>
      <c r="G588" s="301"/>
      <c r="H588" s="301"/>
      <c r="I588" s="301"/>
      <c r="J588" s="301"/>
      <c r="K588" s="301"/>
      <c r="L588" s="301"/>
      <c r="M588" s="301"/>
      <c r="N588" s="301"/>
      <c r="O588" s="301"/>
      <c r="P588" s="301"/>
      <c r="Q588" s="301"/>
      <c r="R588" s="301"/>
      <c r="S588" s="301"/>
      <c r="T588" s="301"/>
      <c r="U588" s="301"/>
      <c r="V588" s="301"/>
      <c r="W588" s="301"/>
      <c r="X588" s="301"/>
      <c r="Y588" s="301"/>
      <c r="Z588" s="301"/>
    </row>
    <row r="589" spans="1:26" ht="12.75" customHeight="1" x14ac:dyDescent="0.2">
      <c r="A589" s="301"/>
      <c r="B589" s="301"/>
      <c r="C589" s="301"/>
      <c r="D589" s="301"/>
      <c r="E589" s="301"/>
      <c r="F589" s="301"/>
      <c r="G589" s="301"/>
      <c r="H589" s="301"/>
      <c r="I589" s="301"/>
      <c r="J589" s="301"/>
      <c r="K589" s="301"/>
      <c r="L589" s="301"/>
      <c r="M589" s="301"/>
      <c r="N589" s="301"/>
      <c r="O589" s="301"/>
      <c r="P589" s="301"/>
      <c r="Q589" s="301"/>
      <c r="R589" s="301"/>
      <c r="S589" s="301"/>
      <c r="T589" s="301"/>
      <c r="U589" s="301"/>
      <c r="V589" s="301"/>
      <c r="W589" s="301"/>
      <c r="X589" s="301"/>
      <c r="Y589" s="301"/>
      <c r="Z589" s="301"/>
    </row>
    <row r="590" spans="1:26" ht="12.75" customHeight="1" x14ac:dyDescent="0.2">
      <c r="A590" s="301"/>
      <c r="B590" s="301"/>
      <c r="C590" s="301"/>
      <c r="D590" s="301"/>
      <c r="E590" s="301"/>
      <c r="F590" s="301"/>
      <c r="G590" s="301"/>
      <c r="H590" s="301"/>
      <c r="I590" s="301"/>
      <c r="J590" s="301"/>
      <c r="K590" s="301"/>
      <c r="L590" s="301"/>
      <c r="M590" s="301"/>
      <c r="N590" s="301"/>
      <c r="O590" s="301"/>
      <c r="P590" s="301"/>
      <c r="Q590" s="301"/>
      <c r="R590" s="301"/>
      <c r="S590" s="301"/>
      <c r="T590" s="301"/>
      <c r="U590" s="301"/>
      <c r="V590" s="301"/>
      <c r="W590" s="301"/>
      <c r="X590" s="301"/>
      <c r="Y590" s="301"/>
      <c r="Z590" s="301"/>
    </row>
    <row r="591" spans="1:26" ht="12.75" customHeight="1" x14ac:dyDescent="0.2">
      <c r="A591" s="301"/>
      <c r="B591" s="301"/>
      <c r="C591" s="301"/>
      <c r="D591" s="301"/>
      <c r="E591" s="301"/>
      <c r="F591" s="301"/>
      <c r="G591" s="301"/>
      <c r="H591" s="301"/>
      <c r="I591" s="301"/>
      <c r="J591" s="301"/>
      <c r="K591" s="301"/>
      <c r="L591" s="301"/>
      <c r="M591" s="301"/>
      <c r="N591" s="301"/>
      <c r="O591" s="301"/>
      <c r="P591" s="301"/>
      <c r="Q591" s="301"/>
      <c r="R591" s="301"/>
      <c r="S591" s="301"/>
      <c r="T591" s="301"/>
      <c r="U591" s="301"/>
      <c r="V591" s="301"/>
      <c r="W591" s="301"/>
      <c r="X591" s="301"/>
      <c r="Y591" s="301"/>
      <c r="Z591" s="301"/>
    </row>
    <row r="592" spans="1:26" ht="12.75" customHeight="1" x14ac:dyDescent="0.2">
      <c r="A592" s="301"/>
      <c r="B592" s="301"/>
      <c r="C592" s="301"/>
      <c r="D592" s="301"/>
      <c r="E592" s="301"/>
      <c r="F592" s="301"/>
      <c r="G592" s="301"/>
      <c r="H592" s="301"/>
      <c r="I592" s="301"/>
      <c r="J592" s="301"/>
      <c r="K592" s="301"/>
      <c r="L592" s="301"/>
      <c r="M592" s="301"/>
      <c r="N592" s="301"/>
      <c r="O592" s="301"/>
      <c r="P592" s="301"/>
      <c r="Q592" s="301"/>
      <c r="R592" s="301"/>
      <c r="S592" s="301"/>
      <c r="T592" s="301"/>
      <c r="U592" s="301"/>
      <c r="V592" s="301"/>
      <c r="W592" s="301"/>
      <c r="X592" s="301"/>
      <c r="Y592" s="301"/>
      <c r="Z592" s="301"/>
    </row>
    <row r="593" spans="1:26" ht="12.75" customHeight="1" x14ac:dyDescent="0.2">
      <c r="A593" s="301"/>
      <c r="B593" s="301"/>
      <c r="C593" s="301"/>
      <c r="D593" s="301"/>
      <c r="E593" s="301"/>
      <c r="F593" s="301"/>
      <c r="G593" s="301"/>
      <c r="H593" s="301"/>
      <c r="I593" s="301"/>
      <c r="J593" s="301"/>
      <c r="K593" s="301"/>
      <c r="L593" s="301"/>
      <c r="M593" s="301"/>
      <c r="N593" s="301"/>
      <c r="O593" s="301"/>
      <c r="P593" s="301"/>
      <c r="Q593" s="301"/>
      <c r="R593" s="301"/>
      <c r="S593" s="301"/>
      <c r="T593" s="301"/>
      <c r="U593" s="301"/>
      <c r="V593" s="301"/>
      <c r="W593" s="301"/>
      <c r="X593" s="301"/>
      <c r="Y593" s="301"/>
      <c r="Z593" s="301"/>
    </row>
    <row r="594" spans="1:26" ht="12.75" customHeight="1" x14ac:dyDescent="0.2">
      <c r="A594" s="301"/>
      <c r="B594" s="301"/>
      <c r="C594" s="301"/>
      <c r="D594" s="301"/>
      <c r="E594" s="301"/>
      <c r="F594" s="301"/>
      <c r="G594" s="301"/>
      <c r="H594" s="301"/>
      <c r="I594" s="301"/>
      <c r="J594" s="301"/>
      <c r="K594" s="301"/>
      <c r="L594" s="301"/>
      <c r="M594" s="301"/>
      <c r="N594" s="301"/>
      <c r="O594" s="301"/>
      <c r="P594" s="301"/>
      <c r="Q594" s="301"/>
      <c r="R594" s="301"/>
      <c r="S594" s="301"/>
      <c r="T594" s="301"/>
      <c r="U594" s="301"/>
      <c r="V594" s="301"/>
      <c r="W594" s="301"/>
      <c r="X594" s="301"/>
      <c r="Y594" s="301"/>
      <c r="Z594" s="301"/>
    </row>
    <row r="595" spans="1:26" ht="12.75" customHeight="1" x14ac:dyDescent="0.2">
      <c r="A595" s="301"/>
      <c r="B595" s="301"/>
      <c r="C595" s="301"/>
      <c r="D595" s="301"/>
      <c r="E595" s="301"/>
      <c r="F595" s="301"/>
      <c r="G595" s="301"/>
      <c r="H595" s="301"/>
      <c r="I595" s="301"/>
      <c r="J595" s="301"/>
      <c r="K595" s="301"/>
      <c r="L595" s="301"/>
      <c r="M595" s="301"/>
      <c r="N595" s="301"/>
      <c r="O595" s="301"/>
      <c r="P595" s="301"/>
      <c r="Q595" s="301"/>
      <c r="R595" s="301"/>
      <c r="S595" s="301"/>
      <c r="T595" s="301"/>
      <c r="U595" s="301"/>
      <c r="V595" s="301"/>
      <c r="W595" s="301"/>
      <c r="X595" s="301"/>
      <c r="Y595" s="301"/>
      <c r="Z595" s="301"/>
    </row>
    <row r="596" spans="1:26" ht="12.75" customHeight="1" x14ac:dyDescent="0.2">
      <c r="A596" s="301"/>
      <c r="B596" s="301"/>
      <c r="C596" s="301"/>
      <c r="D596" s="301"/>
      <c r="E596" s="301"/>
      <c r="F596" s="301"/>
      <c r="G596" s="301"/>
      <c r="H596" s="301"/>
      <c r="I596" s="301"/>
      <c r="J596" s="301"/>
      <c r="K596" s="301"/>
      <c r="L596" s="301"/>
      <c r="M596" s="301"/>
      <c r="N596" s="301"/>
      <c r="O596" s="301"/>
      <c r="P596" s="301"/>
      <c r="Q596" s="301"/>
      <c r="R596" s="301"/>
      <c r="S596" s="301"/>
      <c r="T596" s="301"/>
      <c r="U596" s="301"/>
      <c r="V596" s="301"/>
      <c r="W596" s="301"/>
      <c r="X596" s="301"/>
      <c r="Y596" s="301"/>
      <c r="Z596" s="301"/>
    </row>
    <row r="597" spans="1:26" ht="12.75" customHeight="1" x14ac:dyDescent="0.2">
      <c r="A597" s="301"/>
      <c r="B597" s="301"/>
      <c r="C597" s="301"/>
      <c r="D597" s="301"/>
      <c r="E597" s="301"/>
      <c r="F597" s="301"/>
      <c r="G597" s="301"/>
      <c r="H597" s="301"/>
      <c r="I597" s="301"/>
      <c r="J597" s="301"/>
      <c r="K597" s="301"/>
      <c r="L597" s="301"/>
      <c r="M597" s="301"/>
      <c r="N597" s="301"/>
      <c r="O597" s="301"/>
      <c r="P597" s="301"/>
      <c r="Q597" s="301"/>
      <c r="R597" s="301"/>
      <c r="S597" s="301"/>
      <c r="T597" s="301"/>
      <c r="U597" s="301"/>
      <c r="V597" s="301"/>
      <c r="W597" s="301"/>
      <c r="X597" s="301"/>
      <c r="Y597" s="301"/>
      <c r="Z597" s="301"/>
    </row>
    <row r="598" spans="1:26" ht="12.75" customHeight="1" x14ac:dyDescent="0.2">
      <c r="A598" s="301"/>
      <c r="B598" s="301"/>
      <c r="C598" s="301"/>
      <c r="D598" s="301"/>
      <c r="E598" s="301"/>
      <c r="F598" s="301"/>
      <c r="G598" s="301"/>
      <c r="H598" s="301"/>
      <c r="I598" s="301"/>
      <c r="J598" s="301"/>
      <c r="K598" s="301"/>
      <c r="L598" s="301"/>
      <c r="M598" s="301"/>
      <c r="N598" s="301"/>
      <c r="O598" s="301"/>
      <c r="P598" s="301"/>
      <c r="Q598" s="301"/>
      <c r="R598" s="301"/>
      <c r="S598" s="301"/>
      <c r="T598" s="301"/>
      <c r="U598" s="301"/>
      <c r="V598" s="301"/>
      <c r="W598" s="301"/>
      <c r="X598" s="301"/>
      <c r="Y598" s="301"/>
      <c r="Z598" s="301"/>
    </row>
    <row r="599" spans="1:26" ht="12.75" customHeight="1" x14ac:dyDescent="0.2">
      <c r="A599" s="301"/>
      <c r="B599" s="301"/>
      <c r="C599" s="301"/>
      <c r="D599" s="301"/>
      <c r="E599" s="301"/>
      <c r="F599" s="301"/>
      <c r="G599" s="301"/>
      <c r="H599" s="301"/>
      <c r="I599" s="301"/>
      <c r="J599" s="301"/>
      <c r="K599" s="301"/>
      <c r="L599" s="301"/>
      <c r="M599" s="301"/>
      <c r="N599" s="301"/>
      <c r="O599" s="301"/>
      <c r="P599" s="301"/>
      <c r="Q599" s="301"/>
      <c r="R599" s="301"/>
      <c r="S599" s="301"/>
      <c r="T599" s="301"/>
      <c r="U599" s="301"/>
      <c r="V599" s="301"/>
      <c r="W599" s="301"/>
      <c r="X599" s="301"/>
      <c r="Y599" s="301"/>
      <c r="Z599" s="301"/>
    </row>
    <row r="600" spans="1:26" ht="12.75" customHeight="1" x14ac:dyDescent="0.2">
      <c r="A600" s="301"/>
      <c r="B600" s="301"/>
      <c r="C600" s="301"/>
      <c r="D600" s="301"/>
      <c r="E600" s="301"/>
      <c r="F600" s="301"/>
      <c r="G600" s="301"/>
      <c r="H600" s="301"/>
      <c r="I600" s="301"/>
      <c r="J600" s="301"/>
      <c r="K600" s="301"/>
      <c r="L600" s="301"/>
      <c r="M600" s="301"/>
      <c r="N600" s="301"/>
      <c r="O600" s="301"/>
      <c r="P600" s="301"/>
      <c r="Q600" s="301"/>
      <c r="R600" s="301"/>
      <c r="S600" s="301"/>
      <c r="T600" s="301"/>
      <c r="U600" s="301"/>
      <c r="V600" s="301"/>
      <c r="W600" s="301"/>
      <c r="X600" s="301"/>
      <c r="Y600" s="301"/>
      <c r="Z600" s="301"/>
    </row>
    <row r="601" spans="1:26" ht="12.75" customHeight="1" x14ac:dyDescent="0.2">
      <c r="A601" s="301"/>
      <c r="B601" s="301"/>
      <c r="C601" s="301"/>
      <c r="D601" s="301"/>
      <c r="E601" s="301"/>
      <c r="F601" s="301"/>
      <c r="G601" s="301"/>
      <c r="H601" s="301"/>
      <c r="I601" s="301"/>
      <c r="J601" s="301"/>
      <c r="K601" s="301"/>
      <c r="L601" s="301"/>
      <c r="M601" s="301"/>
      <c r="N601" s="301"/>
      <c r="O601" s="301"/>
      <c r="P601" s="301"/>
      <c r="Q601" s="301"/>
      <c r="R601" s="301"/>
      <c r="S601" s="301"/>
      <c r="T601" s="301"/>
      <c r="U601" s="301"/>
      <c r="V601" s="301"/>
      <c r="W601" s="301"/>
      <c r="X601" s="301"/>
      <c r="Y601" s="301"/>
      <c r="Z601" s="301"/>
    </row>
    <row r="602" spans="1:26" ht="12.75" customHeight="1" x14ac:dyDescent="0.2">
      <c r="A602" s="301"/>
      <c r="B602" s="301"/>
      <c r="C602" s="301"/>
      <c r="D602" s="301"/>
      <c r="E602" s="301"/>
      <c r="F602" s="301"/>
      <c r="G602" s="301"/>
      <c r="H602" s="301"/>
      <c r="I602" s="301"/>
      <c r="J602" s="301"/>
      <c r="K602" s="301"/>
      <c r="L602" s="301"/>
      <c r="M602" s="301"/>
      <c r="N602" s="301"/>
      <c r="O602" s="301"/>
      <c r="P602" s="301"/>
      <c r="Q602" s="301"/>
      <c r="R602" s="301"/>
      <c r="S602" s="301"/>
      <c r="T602" s="301"/>
      <c r="U602" s="301"/>
      <c r="V602" s="301"/>
      <c r="W602" s="301"/>
      <c r="X602" s="301"/>
      <c r="Y602" s="301"/>
      <c r="Z602" s="301"/>
    </row>
    <row r="603" spans="1:26" ht="12.75" customHeight="1" x14ac:dyDescent="0.2">
      <c r="A603" s="301"/>
      <c r="B603" s="301"/>
      <c r="C603" s="301"/>
      <c r="D603" s="301"/>
      <c r="E603" s="301"/>
      <c r="F603" s="301"/>
      <c r="G603" s="301"/>
      <c r="H603" s="301"/>
      <c r="I603" s="301"/>
      <c r="J603" s="301"/>
      <c r="K603" s="301"/>
      <c r="L603" s="301"/>
      <c r="M603" s="301"/>
      <c r="N603" s="301"/>
      <c r="O603" s="301"/>
      <c r="P603" s="301"/>
      <c r="Q603" s="301"/>
      <c r="R603" s="301"/>
      <c r="S603" s="301"/>
      <c r="T603" s="301"/>
      <c r="U603" s="301"/>
      <c r="V603" s="301"/>
      <c r="W603" s="301"/>
      <c r="X603" s="301"/>
      <c r="Y603" s="301"/>
      <c r="Z603" s="301"/>
    </row>
    <row r="604" spans="1:26" ht="12.75" customHeight="1" x14ac:dyDescent="0.2">
      <c r="A604" s="301"/>
      <c r="B604" s="301"/>
      <c r="C604" s="301"/>
      <c r="D604" s="301"/>
      <c r="E604" s="301"/>
      <c r="F604" s="301"/>
      <c r="G604" s="301"/>
      <c r="H604" s="301"/>
      <c r="I604" s="301"/>
      <c r="J604" s="301"/>
      <c r="K604" s="301"/>
      <c r="L604" s="301"/>
      <c r="M604" s="301"/>
      <c r="N604" s="301"/>
      <c r="O604" s="301"/>
      <c r="P604" s="301"/>
      <c r="Q604" s="301"/>
      <c r="R604" s="301"/>
      <c r="S604" s="301"/>
      <c r="T604" s="301"/>
      <c r="U604" s="301"/>
      <c r="V604" s="301"/>
      <c r="W604" s="301"/>
      <c r="X604" s="301"/>
      <c r="Y604" s="301"/>
      <c r="Z604" s="301"/>
    </row>
    <row r="605" spans="1:26" ht="12.75" customHeight="1" x14ac:dyDescent="0.2">
      <c r="A605" s="301"/>
      <c r="B605" s="301"/>
      <c r="C605" s="301"/>
      <c r="D605" s="301"/>
      <c r="E605" s="301"/>
      <c r="F605" s="301"/>
      <c r="G605" s="301"/>
      <c r="H605" s="301"/>
      <c r="I605" s="301"/>
      <c r="J605" s="301"/>
      <c r="K605" s="301"/>
      <c r="L605" s="301"/>
      <c r="M605" s="301"/>
      <c r="N605" s="301"/>
      <c r="O605" s="301"/>
      <c r="P605" s="301"/>
      <c r="Q605" s="301"/>
      <c r="R605" s="301"/>
      <c r="S605" s="301"/>
      <c r="T605" s="301"/>
      <c r="U605" s="301"/>
      <c r="V605" s="301"/>
      <c r="W605" s="301"/>
      <c r="X605" s="301"/>
      <c r="Y605" s="301"/>
      <c r="Z605" s="301"/>
    </row>
    <row r="606" spans="1:26" ht="12.75" customHeight="1" x14ac:dyDescent="0.2">
      <c r="A606" s="301"/>
      <c r="B606" s="301"/>
      <c r="C606" s="301"/>
      <c r="D606" s="301"/>
      <c r="E606" s="301"/>
      <c r="F606" s="301"/>
      <c r="G606" s="301"/>
      <c r="H606" s="301"/>
      <c r="I606" s="301"/>
      <c r="J606" s="301"/>
      <c r="K606" s="301"/>
      <c r="L606" s="301"/>
      <c r="M606" s="301"/>
      <c r="N606" s="301"/>
      <c r="O606" s="301"/>
      <c r="P606" s="301"/>
      <c r="Q606" s="301"/>
      <c r="R606" s="301"/>
      <c r="S606" s="301"/>
      <c r="T606" s="301"/>
      <c r="U606" s="301"/>
      <c r="V606" s="301"/>
      <c r="W606" s="301"/>
      <c r="X606" s="301"/>
      <c r="Y606" s="301"/>
      <c r="Z606" s="301"/>
    </row>
    <row r="607" spans="1:26" ht="12.75" customHeight="1" x14ac:dyDescent="0.2">
      <c r="A607" s="301"/>
      <c r="B607" s="301"/>
      <c r="C607" s="301"/>
      <c r="D607" s="301"/>
      <c r="E607" s="301"/>
      <c r="F607" s="301"/>
      <c r="G607" s="301"/>
      <c r="H607" s="301"/>
      <c r="I607" s="301"/>
      <c r="J607" s="301"/>
      <c r="K607" s="301"/>
      <c r="L607" s="301"/>
      <c r="M607" s="301"/>
      <c r="N607" s="301"/>
      <c r="O607" s="301"/>
      <c r="P607" s="301"/>
      <c r="Q607" s="301"/>
      <c r="R607" s="301"/>
      <c r="S607" s="301"/>
      <c r="T607" s="301"/>
      <c r="U607" s="301"/>
      <c r="V607" s="301"/>
      <c r="W607" s="301"/>
      <c r="X607" s="301"/>
      <c r="Y607" s="301"/>
      <c r="Z607" s="301"/>
    </row>
    <row r="608" spans="1:26" ht="12.75" customHeight="1" x14ac:dyDescent="0.2">
      <c r="A608" s="301"/>
      <c r="B608" s="301"/>
      <c r="C608" s="301"/>
      <c r="D608" s="301"/>
      <c r="E608" s="301"/>
      <c r="F608" s="301"/>
      <c r="G608" s="301"/>
      <c r="H608" s="301"/>
      <c r="I608" s="301"/>
      <c r="J608" s="301"/>
      <c r="K608" s="301"/>
      <c r="L608" s="301"/>
      <c r="M608" s="301"/>
      <c r="N608" s="301"/>
      <c r="O608" s="301"/>
      <c r="P608" s="301"/>
      <c r="Q608" s="301"/>
      <c r="R608" s="301"/>
      <c r="S608" s="301"/>
      <c r="T608" s="301"/>
      <c r="U608" s="301"/>
      <c r="V608" s="301"/>
      <c r="W608" s="301"/>
      <c r="X608" s="301"/>
      <c r="Y608" s="301"/>
      <c r="Z608" s="301"/>
    </row>
    <row r="609" spans="1:26" ht="12.75" customHeight="1" x14ac:dyDescent="0.2">
      <c r="A609" s="301"/>
      <c r="B609" s="301"/>
      <c r="C609" s="301"/>
      <c r="D609" s="301"/>
      <c r="E609" s="301"/>
      <c r="F609" s="301"/>
      <c r="G609" s="301"/>
      <c r="H609" s="301"/>
      <c r="I609" s="301"/>
      <c r="J609" s="301"/>
      <c r="K609" s="301"/>
      <c r="L609" s="301"/>
      <c r="M609" s="301"/>
      <c r="N609" s="301"/>
      <c r="O609" s="301"/>
      <c r="P609" s="301"/>
      <c r="Q609" s="301"/>
      <c r="R609" s="301"/>
      <c r="S609" s="301"/>
      <c r="T609" s="301"/>
      <c r="U609" s="301"/>
      <c r="V609" s="301"/>
      <c r="W609" s="301"/>
      <c r="X609" s="301"/>
      <c r="Y609" s="301"/>
      <c r="Z609" s="301"/>
    </row>
    <row r="610" spans="1:26" ht="12.75" customHeight="1" x14ac:dyDescent="0.2">
      <c r="A610" s="301"/>
      <c r="B610" s="301"/>
      <c r="C610" s="301"/>
      <c r="D610" s="301"/>
      <c r="E610" s="301"/>
      <c r="F610" s="301"/>
      <c r="G610" s="301"/>
      <c r="H610" s="301"/>
      <c r="I610" s="301"/>
      <c r="J610" s="301"/>
      <c r="K610" s="301"/>
      <c r="L610" s="301"/>
      <c r="M610" s="301"/>
      <c r="N610" s="301"/>
      <c r="O610" s="301"/>
      <c r="P610" s="301"/>
      <c r="Q610" s="301"/>
      <c r="R610" s="301"/>
      <c r="S610" s="301"/>
      <c r="T610" s="301"/>
      <c r="U610" s="301"/>
      <c r="V610" s="301"/>
      <c r="W610" s="301"/>
      <c r="X610" s="301"/>
      <c r="Y610" s="301"/>
      <c r="Z610" s="301"/>
    </row>
    <row r="611" spans="1:26" ht="12.75" customHeight="1" x14ac:dyDescent="0.2">
      <c r="A611" s="301"/>
      <c r="B611" s="301"/>
      <c r="C611" s="301"/>
      <c r="D611" s="301"/>
      <c r="E611" s="301"/>
      <c r="F611" s="301"/>
      <c r="G611" s="301"/>
      <c r="H611" s="301"/>
      <c r="I611" s="301"/>
      <c r="J611" s="301"/>
      <c r="K611" s="301"/>
      <c r="L611" s="301"/>
      <c r="M611" s="301"/>
      <c r="N611" s="301"/>
      <c r="O611" s="301"/>
      <c r="P611" s="301"/>
      <c r="Q611" s="301"/>
      <c r="R611" s="301"/>
      <c r="S611" s="301"/>
      <c r="T611" s="301"/>
      <c r="U611" s="301"/>
      <c r="V611" s="301"/>
      <c r="W611" s="301"/>
      <c r="X611" s="301"/>
      <c r="Y611" s="301"/>
      <c r="Z611" s="301"/>
    </row>
    <row r="612" spans="1:26" ht="12.75" customHeight="1" x14ac:dyDescent="0.2">
      <c r="A612" s="301"/>
      <c r="B612" s="301"/>
      <c r="C612" s="301"/>
      <c r="D612" s="301"/>
      <c r="E612" s="301"/>
      <c r="F612" s="301"/>
      <c r="G612" s="301"/>
      <c r="H612" s="301"/>
      <c r="I612" s="301"/>
      <c r="J612" s="301"/>
      <c r="K612" s="301"/>
      <c r="L612" s="301"/>
      <c r="M612" s="301"/>
      <c r="N612" s="301"/>
      <c r="O612" s="301"/>
      <c r="P612" s="301"/>
      <c r="Q612" s="301"/>
      <c r="R612" s="301"/>
      <c r="S612" s="301"/>
      <c r="T612" s="301"/>
      <c r="U612" s="301"/>
      <c r="V612" s="301"/>
      <c r="W612" s="301"/>
      <c r="X612" s="301"/>
      <c r="Y612" s="301"/>
      <c r="Z612" s="301"/>
    </row>
    <row r="613" spans="1:26" ht="12.75" customHeight="1" x14ac:dyDescent="0.2">
      <c r="A613" s="301"/>
      <c r="B613" s="301"/>
      <c r="C613" s="301"/>
      <c r="D613" s="301"/>
      <c r="E613" s="301"/>
      <c r="F613" s="301"/>
      <c r="G613" s="301"/>
      <c r="H613" s="301"/>
      <c r="I613" s="301"/>
      <c r="J613" s="301"/>
      <c r="K613" s="301"/>
      <c r="L613" s="301"/>
      <c r="M613" s="301"/>
      <c r="N613" s="301"/>
      <c r="O613" s="301"/>
      <c r="P613" s="301"/>
      <c r="Q613" s="301"/>
      <c r="R613" s="301"/>
      <c r="S613" s="301"/>
      <c r="T613" s="301"/>
      <c r="U613" s="301"/>
      <c r="V613" s="301"/>
      <c r="W613" s="301"/>
      <c r="X613" s="301"/>
      <c r="Y613" s="301"/>
      <c r="Z613" s="301"/>
    </row>
    <row r="614" spans="1:26" ht="12.75" customHeight="1" x14ac:dyDescent="0.2">
      <c r="A614" s="301"/>
      <c r="B614" s="301"/>
      <c r="C614" s="301"/>
      <c r="D614" s="301"/>
      <c r="E614" s="301"/>
      <c r="F614" s="301"/>
      <c r="G614" s="301"/>
      <c r="H614" s="301"/>
      <c r="I614" s="301"/>
      <c r="J614" s="301"/>
      <c r="K614" s="301"/>
      <c r="L614" s="301"/>
      <c r="M614" s="301"/>
      <c r="N614" s="301"/>
      <c r="O614" s="301"/>
      <c r="P614" s="301"/>
      <c r="Q614" s="301"/>
      <c r="R614" s="301"/>
      <c r="S614" s="301"/>
      <c r="T614" s="301"/>
      <c r="U614" s="301"/>
      <c r="V614" s="301"/>
      <c r="W614" s="301"/>
      <c r="X614" s="301"/>
      <c r="Y614" s="301"/>
      <c r="Z614" s="301"/>
    </row>
    <row r="615" spans="1:26" ht="12.75" customHeight="1" x14ac:dyDescent="0.2">
      <c r="A615" s="301"/>
      <c r="B615" s="301"/>
      <c r="C615" s="301"/>
      <c r="D615" s="301"/>
      <c r="E615" s="301"/>
      <c r="F615" s="301"/>
      <c r="G615" s="301"/>
      <c r="H615" s="301"/>
      <c r="I615" s="301"/>
      <c r="J615" s="301"/>
      <c r="K615" s="301"/>
      <c r="L615" s="301"/>
      <c r="M615" s="301"/>
      <c r="N615" s="301"/>
      <c r="O615" s="301"/>
      <c r="P615" s="301"/>
      <c r="Q615" s="301"/>
      <c r="R615" s="301"/>
      <c r="S615" s="301"/>
      <c r="T615" s="301"/>
      <c r="U615" s="301"/>
      <c r="V615" s="301"/>
      <c r="W615" s="301"/>
      <c r="X615" s="301"/>
      <c r="Y615" s="301"/>
      <c r="Z615" s="301"/>
    </row>
    <row r="616" spans="1:26" ht="12.75" customHeight="1" x14ac:dyDescent="0.2">
      <c r="A616" s="301"/>
      <c r="B616" s="301"/>
      <c r="C616" s="301"/>
      <c r="D616" s="301"/>
      <c r="E616" s="301"/>
      <c r="F616" s="301"/>
      <c r="G616" s="301"/>
      <c r="H616" s="301"/>
      <c r="I616" s="301"/>
      <c r="J616" s="301"/>
      <c r="K616" s="301"/>
      <c r="L616" s="301"/>
      <c r="M616" s="301"/>
      <c r="N616" s="301"/>
      <c r="O616" s="301"/>
      <c r="P616" s="301"/>
      <c r="Q616" s="301"/>
      <c r="R616" s="301"/>
      <c r="S616" s="301"/>
      <c r="T616" s="301"/>
      <c r="U616" s="301"/>
      <c r="V616" s="301"/>
      <c r="W616" s="301"/>
      <c r="X616" s="301"/>
      <c r="Y616" s="301"/>
      <c r="Z616" s="301"/>
    </row>
    <row r="617" spans="1:26" ht="12.75" customHeight="1" x14ac:dyDescent="0.2">
      <c r="A617" s="301"/>
      <c r="B617" s="301"/>
      <c r="C617" s="301"/>
      <c r="D617" s="301"/>
      <c r="E617" s="301"/>
      <c r="F617" s="301"/>
      <c r="G617" s="301"/>
      <c r="H617" s="301"/>
      <c r="I617" s="301"/>
      <c r="J617" s="301"/>
      <c r="K617" s="301"/>
      <c r="L617" s="301"/>
      <c r="M617" s="301"/>
      <c r="N617" s="301"/>
      <c r="O617" s="301"/>
      <c r="P617" s="301"/>
      <c r="Q617" s="301"/>
      <c r="R617" s="301"/>
      <c r="S617" s="301"/>
      <c r="T617" s="301"/>
      <c r="U617" s="301"/>
      <c r="V617" s="301"/>
      <c r="W617" s="301"/>
      <c r="X617" s="301"/>
      <c r="Y617" s="301"/>
      <c r="Z617" s="301"/>
    </row>
    <row r="618" spans="1:26" ht="12.75" customHeight="1" x14ac:dyDescent="0.2">
      <c r="A618" s="301"/>
      <c r="B618" s="301"/>
      <c r="C618" s="301"/>
      <c r="D618" s="301"/>
      <c r="E618" s="301"/>
      <c r="F618" s="301"/>
      <c r="G618" s="301"/>
      <c r="H618" s="301"/>
      <c r="I618" s="301"/>
      <c r="J618" s="301"/>
      <c r="K618" s="301"/>
      <c r="L618" s="301"/>
      <c r="M618" s="301"/>
      <c r="N618" s="301"/>
      <c r="O618" s="301"/>
      <c r="P618" s="301"/>
      <c r="Q618" s="301"/>
      <c r="R618" s="301"/>
      <c r="S618" s="301"/>
      <c r="T618" s="301"/>
      <c r="U618" s="301"/>
      <c r="V618" s="301"/>
      <c r="W618" s="301"/>
      <c r="X618" s="301"/>
      <c r="Y618" s="301"/>
      <c r="Z618" s="301"/>
    </row>
    <row r="619" spans="1:26" ht="12.75" customHeight="1" x14ac:dyDescent="0.2">
      <c r="A619" s="301"/>
      <c r="B619" s="301"/>
      <c r="C619" s="301"/>
      <c r="D619" s="301"/>
      <c r="E619" s="301"/>
      <c r="F619" s="301"/>
      <c r="G619" s="301"/>
      <c r="H619" s="301"/>
      <c r="I619" s="301"/>
      <c r="J619" s="301"/>
      <c r="K619" s="301"/>
      <c r="L619" s="301"/>
      <c r="M619" s="301"/>
      <c r="N619" s="301"/>
      <c r="O619" s="301"/>
      <c r="P619" s="301"/>
      <c r="Q619" s="301"/>
      <c r="R619" s="301"/>
      <c r="S619" s="301"/>
      <c r="T619" s="301"/>
      <c r="U619" s="301"/>
      <c r="V619" s="301"/>
      <c r="W619" s="301"/>
      <c r="X619" s="301"/>
      <c r="Y619" s="301"/>
      <c r="Z619" s="301"/>
    </row>
    <row r="620" spans="1:26" ht="12.75" customHeight="1" x14ac:dyDescent="0.2">
      <c r="A620" s="301"/>
      <c r="B620" s="301"/>
      <c r="C620" s="301"/>
      <c r="D620" s="301"/>
      <c r="E620" s="301"/>
      <c r="F620" s="301"/>
      <c r="G620" s="301"/>
      <c r="H620" s="301"/>
      <c r="I620" s="301"/>
      <c r="J620" s="301"/>
      <c r="K620" s="301"/>
      <c r="L620" s="301"/>
      <c r="M620" s="301"/>
      <c r="N620" s="301"/>
      <c r="O620" s="301"/>
      <c r="P620" s="301"/>
      <c r="Q620" s="301"/>
      <c r="R620" s="301"/>
      <c r="S620" s="301"/>
      <c r="T620" s="301"/>
      <c r="U620" s="301"/>
      <c r="V620" s="301"/>
      <c r="W620" s="301"/>
      <c r="X620" s="301"/>
      <c r="Y620" s="301"/>
      <c r="Z620" s="301"/>
    </row>
    <row r="621" spans="1:26" ht="12.75" customHeight="1" x14ac:dyDescent="0.2">
      <c r="A621" s="301"/>
      <c r="B621" s="301"/>
      <c r="C621" s="301"/>
      <c r="D621" s="301"/>
      <c r="E621" s="301"/>
      <c r="F621" s="301"/>
      <c r="G621" s="301"/>
      <c r="H621" s="301"/>
      <c r="I621" s="301"/>
      <c r="J621" s="301"/>
      <c r="K621" s="301"/>
      <c r="L621" s="301"/>
      <c r="M621" s="301"/>
      <c r="N621" s="301"/>
      <c r="O621" s="301"/>
      <c r="P621" s="301"/>
      <c r="Q621" s="301"/>
      <c r="R621" s="301"/>
      <c r="S621" s="301"/>
      <c r="T621" s="301"/>
      <c r="U621" s="301"/>
      <c r="V621" s="301"/>
      <c r="W621" s="301"/>
      <c r="X621" s="301"/>
      <c r="Y621" s="301"/>
      <c r="Z621" s="301"/>
    </row>
    <row r="622" spans="1:26" ht="12.75" customHeight="1" x14ac:dyDescent="0.2">
      <c r="A622" s="301"/>
      <c r="B622" s="301"/>
      <c r="C622" s="301"/>
      <c r="D622" s="301"/>
      <c r="E622" s="301"/>
      <c r="F622" s="301"/>
      <c r="G622" s="301"/>
      <c r="H622" s="301"/>
      <c r="I622" s="301"/>
      <c r="J622" s="301"/>
      <c r="K622" s="301"/>
      <c r="L622" s="301"/>
      <c r="M622" s="301"/>
      <c r="N622" s="301"/>
      <c r="O622" s="301"/>
      <c r="P622" s="301"/>
      <c r="Q622" s="301"/>
      <c r="R622" s="301"/>
      <c r="S622" s="301"/>
      <c r="T622" s="301"/>
      <c r="U622" s="301"/>
      <c r="V622" s="301"/>
      <c r="W622" s="301"/>
      <c r="X622" s="301"/>
      <c r="Y622" s="301"/>
      <c r="Z622" s="301"/>
    </row>
    <row r="623" spans="1:26" ht="12.75" customHeight="1" x14ac:dyDescent="0.2">
      <c r="A623" s="301"/>
      <c r="B623" s="301"/>
      <c r="C623" s="301"/>
      <c r="D623" s="301"/>
      <c r="E623" s="301"/>
      <c r="F623" s="301"/>
      <c r="G623" s="301"/>
      <c r="H623" s="301"/>
      <c r="I623" s="301"/>
      <c r="J623" s="301"/>
      <c r="K623" s="301"/>
      <c r="L623" s="301"/>
      <c r="M623" s="301"/>
      <c r="N623" s="301"/>
      <c r="O623" s="301"/>
      <c r="P623" s="301"/>
      <c r="Q623" s="301"/>
      <c r="R623" s="301"/>
      <c r="S623" s="301"/>
      <c r="T623" s="301"/>
      <c r="U623" s="301"/>
      <c r="V623" s="301"/>
      <c r="W623" s="301"/>
      <c r="X623" s="301"/>
      <c r="Y623" s="301"/>
      <c r="Z623" s="301"/>
    </row>
    <row r="624" spans="1:26" ht="12.75" customHeight="1" x14ac:dyDescent="0.2">
      <c r="A624" s="301"/>
      <c r="B624" s="301"/>
      <c r="C624" s="301"/>
      <c r="D624" s="301"/>
      <c r="E624" s="301"/>
      <c r="F624" s="301"/>
      <c r="G624" s="301"/>
      <c r="H624" s="301"/>
      <c r="I624" s="301"/>
      <c r="J624" s="301"/>
      <c r="K624" s="301"/>
      <c r="L624" s="301"/>
      <c r="M624" s="301"/>
      <c r="N624" s="301"/>
      <c r="O624" s="301"/>
      <c r="P624" s="301"/>
      <c r="Q624" s="301"/>
      <c r="R624" s="301"/>
      <c r="S624" s="301"/>
      <c r="T624" s="301"/>
      <c r="U624" s="301"/>
      <c r="V624" s="301"/>
      <c r="W624" s="301"/>
      <c r="X624" s="301"/>
      <c r="Y624" s="301"/>
      <c r="Z624" s="301"/>
    </row>
    <row r="625" spans="1:26" ht="12.75" customHeight="1" x14ac:dyDescent="0.2">
      <c r="A625" s="301"/>
      <c r="B625" s="301"/>
      <c r="C625" s="301"/>
      <c r="D625" s="301"/>
      <c r="E625" s="301"/>
      <c r="F625" s="301"/>
      <c r="G625" s="301"/>
      <c r="H625" s="301"/>
      <c r="I625" s="301"/>
      <c r="J625" s="301"/>
      <c r="K625" s="301"/>
      <c r="L625" s="301"/>
      <c r="M625" s="301"/>
      <c r="N625" s="301"/>
      <c r="O625" s="301"/>
      <c r="P625" s="301"/>
      <c r="Q625" s="301"/>
      <c r="R625" s="301"/>
      <c r="S625" s="301"/>
      <c r="T625" s="301"/>
      <c r="U625" s="301"/>
      <c r="V625" s="301"/>
      <c r="W625" s="301"/>
      <c r="X625" s="301"/>
      <c r="Y625" s="301"/>
      <c r="Z625" s="301"/>
    </row>
    <row r="626" spans="1:26" ht="12.75" customHeight="1" x14ac:dyDescent="0.2">
      <c r="A626" s="301"/>
      <c r="B626" s="301"/>
      <c r="C626" s="301"/>
      <c r="D626" s="301"/>
      <c r="E626" s="301"/>
      <c r="F626" s="301"/>
      <c r="G626" s="301"/>
      <c r="H626" s="301"/>
      <c r="I626" s="301"/>
      <c r="J626" s="301"/>
      <c r="K626" s="301"/>
      <c r="L626" s="301"/>
      <c r="M626" s="301"/>
      <c r="N626" s="301"/>
      <c r="O626" s="301"/>
      <c r="P626" s="301"/>
      <c r="Q626" s="301"/>
      <c r="R626" s="301"/>
      <c r="S626" s="301"/>
      <c r="T626" s="301"/>
      <c r="U626" s="301"/>
      <c r="V626" s="301"/>
      <c r="W626" s="301"/>
      <c r="X626" s="301"/>
      <c r="Y626" s="301"/>
      <c r="Z626" s="301"/>
    </row>
    <row r="627" spans="1:26" ht="12.75" customHeight="1" x14ac:dyDescent="0.2">
      <c r="A627" s="301"/>
      <c r="B627" s="301"/>
      <c r="C627" s="301"/>
      <c r="D627" s="301"/>
      <c r="E627" s="301"/>
      <c r="F627" s="301"/>
      <c r="G627" s="301"/>
      <c r="H627" s="301"/>
      <c r="I627" s="301"/>
      <c r="J627" s="301"/>
      <c r="K627" s="301"/>
      <c r="L627" s="301"/>
      <c r="M627" s="301"/>
      <c r="N627" s="301"/>
      <c r="O627" s="301"/>
      <c r="P627" s="301"/>
      <c r="Q627" s="301"/>
      <c r="R627" s="301"/>
      <c r="S627" s="301"/>
      <c r="T627" s="301"/>
      <c r="U627" s="301"/>
      <c r="V627" s="301"/>
      <c r="W627" s="301"/>
      <c r="X627" s="301"/>
      <c r="Y627" s="301"/>
      <c r="Z627" s="301"/>
    </row>
    <row r="628" spans="1:26" ht="12.75" customHeight="1" x14ac:dyDescent="0.2">
      <c r="A628" s="301"/>
      <c r="B628" s="301"/>
      <c r="C628" s="301"/>
      <c r="D628" s="301"/>
      <c r="E628" s="301"/>
      <c r="F628" s="301"/>
      <c r="G628" s="301"/>
      <c r="H628" s="301"/>
      <c r="I628" s="301"/>
      <c r="J628" s="301"/>
      <c r="K628" s="301"/>
      <c r="L628" s="301"/>
      <c r="M628" s="301"/>
      <c r="N628" s="301"/>
      <c r="O628" s="301"/>
      <c r="P628" s="301"/>
      <c r="Q628" s="301"/>
      <c r="R628" s="301"/>
      <c r="S628" s="301"/>
      <c r="T628" s="301"/>
      <c r="U628" s="301"/>
      <c r="V628" s="301"/>
      <c r="W628" s="301"/>
      <c r="X628" s="301"/>
      <c r="Y628" s="301"/>
      <c r="Z628" s="301"/>
    </row>
    <row r="629" spans="1:26" ht="12.75" customHeight="1" x14ac:dyDescent="0.2">
      <c r="A629" s="301"/>
      <c r="B629" s="301"/>
      <c r="C629" s="301"/>
      <c r="D629" s="301"/>
      <c r="E629" s="301"/>
      <c r="F629" s="301"/>
      <c r="G629" s="301"/>
      <c r="H629" s="301"/>
      <c r="I629" s="301"/>
      <c r="J629" s="301"/>
      <c r="K629" s="301"/>
      <c r="L629" s="301"/>
      <c r="M629" s="301"/>
      <c r="N629" s="301"/>
      <c r="O629" s="301"/>
      <c r="P629" s="301"/>
      <c r="Q629" s="301"/>
      <c r="R629" s="301"/>
      <c r="S629" s="301"/>
      <c r="T629" s="301"/>
      <c r="U629" s="301"/>
      <c r="V629" s="301"/>
      <c r="W629" s="301"/>
      <c r="X629" s="301"/>
      <c r="Y629" s="301"/>
      <c r="Z629" s="301"/>
    </row>
    <row r="630" spans="1:26" ht="12.75" customHeight="1" x14ac:dyDescent="0.2">
      <c r="A630" s="301"/>
      <c r="B630" s="301"/>
      <c r="C630" s="301"/>
      <c r="D630" s="301"/>
      <c r="E630" s="301"/>
      <c r="F630" s="301"/>
      <c r="G630" s="301"/>
      <c r="H630" s="301"/>
      <c r="I630" s="301"/>
      <c r="J630" s="301"/>
      <c r="K630" s="301"/>
      <c r="L630" s="301"/>
      <c r="M630" s="301"/>
      <c r="N630" s="301"/>
      <c r="O630" s="301"/>
      <c r="P630" s="301"/>
      <c r="Q630" s="301"/>
      <c r="R630" s="301"/>
      <c r="S630" s="301"/>
      <c r="T630" s="301"/>
      <c r="U630" s="301"/>
      <c r="V630" s="301"/>
      <c r="W630" s="301"/>
      <c r="X630" s="301"/>
      <c r="Y630" s="301"/>
      <c r="Z630" s="301"/>
    </row>
    <row r="631" spans="1:26" ht="12.75" customHeight="1" x14ac:dyDescent="0.2">
      <c r="A631" s="301"/>
      <c r="B631" s="301"/>
      <c r="C631" s="301"/>
      <c r="D631" s="301"/>
      <c r="E631" s="301"/>
      <c r="F631" s="301"/>
      <c r="G631" s="301"/>
      <c r="H631" s="301"/>
      <c r="I631" s="301"/>
      <c r="J631" s="301"/>
      <c r="K631" s="301"/>
      <c r="L631" s="301"/>
      <c r="M631" s="301"/>
      <c r="N631" s="301"/>
      <c r="O631" s="301"/>
      <c r="P631" s="301"/>
      <c r="Q631" s="301"/>
      <c r="R631" s="301"/>
      <c r="S631" s="301"/>
      <c r="T631" s="301"/>
      <c r="U631" s="301"/>
      <c r="V631" s="301"/>
      <c r="W631" s="301"/>
      <c r="X631" s="301"/>
      <c r="Y631" s="301"/>
      <c r="Z631" s="301"/>
    </row>
    <row r="632" spans="1:26" ht="12.75" customHeight="1" x14ac:dyDescent="0.2">
      <c r="A632" s="301"/>
      <c r="B632" s="301"/>
      <c r="C632" s="301"/>
      <c r="D632" s="301"/>
      <c r="E632" s="301"/>
      <c r="F632" s="301"/>
      <c r="G632" s="301"/>
      <c r="H632" s="301"/>
      <c r="I632" s="301"/>
      <c r="J632" s="301"/>
      <c r="K632" s="301"/>
      <c r="L632" s="301"/>
      <c r="M632" s="301"/>
      <c r="N632" s="301"/>
      <c r="O632" s="301"/>
      <c r="P632" s="301"/>
      <c r="Q632" s="301"/>
      <c r="R632" s="301"/>
      <c r="S632" s="301"/>
      <c r="T632" s="301"/>
      <c r="U632" s="301"/>
      <c r="V632" s="301"/>
      <c r="W632" s="301"/>
      <c r="X632" s="301"/>
      <c r="Y632" s="301"/>
      <c r="Z632" s="301"/>
    </row>
    <row r="633" spans="1:26" ht="12.75" customHeight="1" x14ac:dyDescent="0.2">
      <c r="A633" s="301"/>
      <c r="B633" s="301"/>
      <c r="C633" s="301"/>
      <c r="D633" s="301"/>
      <c r="E633" s="301"/>
      <c r="F633" s="301"/>
      <c r="G633" s="301"/>
      <c r="H633" s="301"/>
      <c r="I633" s="301"/>
      <c r="J633" s="301"/>
      <c r="K633" s="301"/>
      <c r="L633" s="301"/>
      <c r="M633" s="301"/>
      <c r="N633" s="301"/>
      <c r="O633" s="301"/>
      <c r="P633" s="301"/>
      <c r="Q633" s="301"/>
      <c r="R633" s="301"/>
      <c r="S633" s="301"/>
      <c r="T633" s="301"/>
      <c r="U633" s="301"/>
      <c r="V633" s="301"/>
      <c r="W633" s="301"/>
      <c r="X633" s="301"/>
      <c r="Y633" s="301"/>
      <c r="Z633" s="301"/>
    </row>
    <row r="634" spans="1:26" ht="12.75" customHeight="1" x14ac:dyDescent="0.2">
      <c r="A634" s="301"/>
      <c r="B634" s="301"/>
      <c r="C634" s="301"/>
      <c r="D634" s="301"/>
      <c r="E634" s="301"/>
      <c r="F634" s="301"/>
      <c r="G634" s="301"/>
      <c r="H634" s="301"/>
      <c r="I634" s="301"/>
      <c r="J634" s="301"/>
      <c r="K634" s="301"/>
      <c r="L634" s="301"/>
      <c r="M634" s="301"/>
      <c r="N634" s="301"/>
      <c r="O634" s="301"/>
      <c r="P634" s="301"/>
      <c r="Q634" s="301"/>
      <c r="R634" s="301"/>
      <c r="S634" s="301"/>
      <c r="T634" s="301"/>
      <c r="U634" s="301"/>
      <c r="V634" s="301"/>
      <c r="W634" s="301"/>
      <c r="X634" s="301"/>
      <c r="Y634" s="301"/>
      <c r="Z634" s="301"/>
    </row>
    <row r="635" spans="1:26" ht="12.75" customHeight="1" x14ac:dyDescent="0.2">
      <c r="A635" s="301"/>
      <c r="B635" s="301"/>
      <c r="C635" s="301"/>
      <c r="D635" s="301"/>
      <c r="E635" s="301"/>
      <c r="F635" s="301"/>
      <c r="G635" s="301"/>
      <c r="H635" s="301"/>
      <c r="I635" s="301"/>
      <c r="J635" s="301"/>
      <c r="K635" s="301"/>
      <c r="L635" s="301"/>
      <c r="M635" s="301"/>
      <c r="N635" s="301"/>
      <c r="O635" s="301"/>
      <c r="P635" s="301"/>
      <c r="Q635" s="301"/>
      <c r="R635" s="301"/>
      <c r="S635" s="301"/>
      <c r="T635" s="301"/>
      <c r="U635" s="301"/>
      <c r="V635" s="301"/>
      <c r="W635" s="301"/>
      <c r="X635" s="301"/>
      <c r="Y635" s="301"/>
      <c r="Z635" s="301"/>
    </row>
    <row r="636" spans="1:26" ht="12.75" customHeight="1" x14ac:dyDescent="0.2">
      <c r="A636" s="301"/>
      <c r="B636" s="301"/>
      <c r="C636" s="301"/>
      <c r="D636" s="301"/>
      <c r="E636" s="301"/>
      <c r="F636" s="301"/>
      <c r="G636" s="301"/>
      <c r="H636" s="301"/>
      <c r="I636" s="301"/>
      <c r="J636" s="301"/>
      <c r="K636" s="301"/>
      <c r="L636" s="301"/>
      <c r="M636" s="301"/>
      <c r="N636" s="301"/>
      <c r="O636" s="301"/>
      <c r="P636" s="301"/>
      <c r="Q636" s="301"/>
      <c r="R636" s="301"/>
      <c r="S636" s="301"/>
      <c r="T636" s="301"/>
      <c r="U636" s="301"/>
      <c r="V636" s="301"/>
      <c r="W636" s="301"/>
      <c r="X636" s="301"/>
      <c r="Y636" s="301"/>
      <c r="Z636" s="301"/>
    </row>
    <row r="637" spans="1:26" ht="12.75" customHeight="1" x14ac:dyDescent="0.2">
      <c r="A637" s="301"/>
      <c r="B637" s="301"/>
      <c r="C637" s="301"/>
      <c r="D637" s="301"/>
      <c r="E637" s="301"/>
      <c r="F637" s="301"/>
      <c r="G637" s="301"/>
      <c r="H637" s="301"/>
      <c r="I637" s="301"/>
      <c r="J637" s="301"/>
      <c r="K637" s="301"/>
      <c r="L637" s="301"/>
      <c r="M637" s="301"/>
      <c r="N637" s="301"/>
      <c r="O637" s="301"/>
      <c r="P637" s="301"/>
      <c r="Q637" s="301"/>
      <c r="R637" s="301"/>
      <c r="S637" s="301"/>
      <c r="T637" s="301"/>
      <c r="U637" s="301"/>
      <c r="V637" s="301"/>
      <c r="W637" s="301"/>
      <c r="X637" s="301"/>
      <c r="Y637" s="301"/>
      <c r="Z637" s="301"/>
    </row>
    <row r="638" spans="1:26" ht="12.75" customHeight="1" x14ac:dyDescent="0.2">
      <c r="A638" s="301"/>
      <c r="B638" s="301"/>
      <c r="C638" s="301"/>
      <c r="D638" s="301"/>
      <c r="E638" s="301"/>
      <c r="F638" s="301"/>
      <c r="G638" s="301"/>
      <c r="H638" s="301"/>
      <c r="I638" s="301"/>
      <c r="J638" s="301"/>
      <c r="K638" s="301"/>
      <c r="L638" s="301"/>
      <c r="M638" s="301"/>
      <c r="N638" s="301"/>
      <c r="O638" s="301"/>
      <c r="P638" s="301"/>
      <c r="Q638" s="301"/>
      <c r="R638" s="301"/>
      <c r="S638" s="301"/>
      <c r="T638" s="301"/>
      <c r="U638" s="301"/>
      <c r="V638" s="301"/>
      <c r="W638" s="301"/>
      <c r="X638" s="301"/>
      <c r="Y638" s="301"/>
      <c r="Z638" s="301"/>
    </row>
    <row r="639" spans="1:26" ht="12.75" customHeight="1" x14ac:dyDescent="0.2">
      <c r="A639" s="301"/>
      <c r="B639" s="301"/>
      <c r="C639" s="301"/>
      <c r="D639" s="301"/>
      <c r="E639" s="301"/>
      <c r="F639" s="301"/>
      <c r="G639" s="301"/>
      <c r="H639" s="301"/>
      <c r="I639" s="301"/>
      <c r="J639" s="301"/>
      <c r="K639" s="301"/>
      <c r="L639" s="301"/>
      <c r="M639" s="301"/>
      <c r="N639" s="301"/>
      <c r="O639" s="301"/>
      <c r="P639" s="301"/>
      <c r="Q639" s="301"/>
      <c r="R639" s="301"/>
      <c r="S639" s="301"/>
      <c r="T639" s="301"/>
      <c r="U639" s="301"/>
      <c r="V639" s="301"/>
      <c r="W639" s="301"/>
      <c r="X639" s="301"/>
      <c r="Y639" s="301"/>
      <c r="Z639" s="301"/>
    </row>
    <row r="640" spans="1:26" ht="12.75" customHeight="1" x14ac:dyDescent="0.2">
      <c r="A640" s="301"/>
      <c r="B640" s="301"/>
      <c r="C640" s="301"/>
      <c r="D640" s="301"/>
      <c r="E640" s="301"/>
      <c r="F640" s="301"/>
      <c r="G640" s="301"/>
      <c r="H640" s="301"/>
      <c r="I640" s="301"/>
      <c r="J640" s="301"/>
      <c r="K640" s="301"/>
      <c r="L640" s="301"/>
      <c r="M640" s="301"/>
      <c r="N640" s="301"/>
      <c r="O640" s="301"/>
      <c r="P640" s="301"/>
      <c r="Q640" s="301"/>
      <c r="R640" s="301"/>
      <c r="S640" s="301"/>
      <c r="T640" s="301"/>
      <c r="U640" s="301"/>
      <c r="V640" s="301"/>
      <c r="W640" s="301"/>
      <c r="X640" s="301"/>
      <c r="Y640" s="301"/>
      <c r="Z640" s="301"/>
    </row>
    <row r="641" spans="1:26" ht="12.75" customHeight="1" x14ac:dyDescent="0.2">
      <c r="A641" s="301"/>
      <c r="B641" s="301"/>
      <c r="C641" s="301"/>
      <c r="D641" s="301"/>
      <c r="E641" s="301"/>
      <c r="F641" s="301"/>
      <c r="G641" s="301"/>
      <c r="H641" s="301"/>
      <c r="I641" s="301"/>
      <c r="J641" s="301"/>
      <c r="K641" s="301"/>
      <c r="L641" s="301"/>
      <c r="M641" s="301"/>
      <c r="N641" s="301"/>
      <c r="O641" s="301"/>
      <c r="P641" s="301"/>
      <c r="Q641" s="301"/>
      <c r="R641" s="301"/>
      <c r="S641" s="301"/>
      <c r="T641" s="301"/>
      <c r="U641" s="301"/>
      <c r="V641" s="301"/>
      <c r="W641" s="301"/>
      <c r="X641" s="301"/>
      <c r="Y641" s="301"/>
      <c r="Z641" s="301"/>
    </row>
    <row r="642" spans="1:26" ht="12.75" customHeight="1" x14ac:dyDescent="0.2">
      <c r="A642" s="301"/>
      <c r="B642" s="301"/>
      <c r="C642" s="301"/>
      <c r="D642" s="301"/>
      <c r="E642" s="301"/>
      <c r="F642" s="301"/>
      <c r="G642" s="301"/>
      <c r="H642" s="301"/>
      <c r="I642" s="301"/>
      <c r="J642" s="301"/>
      <c r="K642" s="301"/>
      <c r="L642" s="301"/>
      <c r="M642" s="301"/>
      <c r="N642" s="301"/>
      <c r="O642" s="301"/>
      <c r="P642" s="301"/>
      <c r="Q642" s="301"/>
      <c r="R642" s="301"/>
      <c r="S642" s="301"/>
      <c r="T642" s="301"/>
      <c r="U642" s="301"/>
      <c r="V642" s="301"/>
      <c r="W642" s="301"/>
      <c r="X642" s="301"/>
      <c r="Y642" s="301"/>
      <c r="Z642" s="301"/>
    </row>
    <row r="643" spans="1:26" ht="12.75" customHeight="1" x14ac:dyDescent="0.2">
      <c r="A643" s="301"/>
      <c r="B643" s="301"/>
      <c r="C643" s="301"/>
      <c r="D643" s="301"/>
      <c r="E643" s="301"/>
      <c r="F643" s="301"/>
      <c r="G643" s="301"/>
      <c r="H643" s="301"/>
      <c r="I643" s="301"/>
      <c r="J643" s="301"/>
      <c r="K643" s="301"/>
      <c r="L643" s="301"/>
      <c r="M643" s="301"/>
      <c r="N643" s="301"/>
      <c r="O643" s="301"/>
      <c r="P643" s="301"/>
      <c r="Q643" s="301"/>
      <c r="R643" s="301"/>
      <c r="S643" s="301"/>
      <c r="T643" s="301"/>
      <c r="U643" s="301"/>
      <c r="V643" s="301"/>
      <c r="W643" s="301"/>
      <c r="X643" s="301"/>
      <c r="Y643" s="301"/>
      <c r="Z643" s="301"/>
    </row>
    <row r="644" spans="1:26" ht="12.75" customHeight="1" x14ac:dyDescent="0.2">
      <c r="A644" s="301"/>
      <c r="B644" s="301"/>
      <c r="C644" s="301"/>
      <c r="D644" s="301"/>
      <c r="E644" s="301"/>
      <c r="F644" s="301"/>
      <c r="G644" s="301"/>
      <c r="H644" s="301"/>
      <c r="I644" s="301"/>
      <c r="J644" s="301"/>
      <c r="K644" s="301"/>
      <c r="L644" s="301"/>
      <c r="M644" s="301"/>
      <c r="N644" s="301"/>
      <c r="O644" s="301"/>
      <c r="P644" s="301"/>
      <c r="Q644" s="301"/>
      <c r="R644" s="301"/>
      <c r="S644" s="301"/>
      <c r="T644" s="301"/>
      <c r="U644" s="301"/>
      <c r="V644" s="301"/>
      <c r="W644" s="301"/>
      <c r="X644" s="301"/>
      <c r="Y644" s="301"/>
      <c r="Z644" s="301"/>
    </row>
    <row r="645" spans="1:26" ht="12.75" customHeight="1" x14ac:dyDescent="0.2">
      <c r="A645" s="301"/>
      <c r="B645" s="301"/>
      <c r="C645" s="301"/>
      <c r="D645" s="301"/>
      <c r="E645" s="301"/>
      <c r="F645" s="301"/>
      <c r="G645" s="301"/>
      <c r="H645" s="301"/>
      <c r="I645" s="301"/>
      <c r="J645" s="301"/>
      <c r="K645" s="301"/>
      <c r="L645" s="301"/>
      <c r="M645" s="301"/>
      <c r="N645" s="301"/>
      <c r="O645" s="301"/>
      <c r="P645" s="301"/>
      <c r="Q645" s="301"/>
      <c r="R645" s="301"/>
      <c r="S645" s="301"/>
      <c r="T645" s="301"/>
      <c r="U645" s="301"/>
      <c r="V645" s="301"/>
      <c r="W645" s="301"/>
      <c r="X645" s="301"/>
      <c r="Y645" s="301"/>
      <c r="Z645" s="301"/>
    </row>
    <row r="646" spans="1:26" ht="12.75" customHeight="1" x14ac:dyDescent="0.2">
      <c r="A646" s="301"/>
      <c r="B646" s="301"/>
      <c r="C646" s="301"/>
      <c r="D646" s="301"/>
      <c r="E646" s="301"/>
      <c r="F646" s="301"/>
      <c r="G646" s="301"/>
      <c r="H646" s="301"/>
      <c r="I646" s="301"/>
      <c r="J646" s="301"/>
      <c r="K646" s="301"/>
      <c r="L646" s="301"/>
      <c r="M646" s="301"/>
      <c r="N646" s="301"/>
      <c r="O646" s="301"/>
      <c r="P646" s="301"/>
      <c r="Q646" s="301"/>
      <c r="R646" s="301"/>
      <c r="S646" s="301"/>
      <c r="T646" s="301"/>
      <c r="U646" s="301"/>
      <c r="V646" s="301"/>
      <c r="W646" s="301"/>
      <c r="X646" s="301"/>
      <c r="Y646" s="301"/>
      <c r="Z646" s="301"/>
    </row>
    <row r="647" spans="1:26" ht="12.75" customHeight="1" x14ac:dyDescent="0.2">
      <c r="A647" s="301"/>
      <c r="B647" s="301"/>
      <c r="C647" s="301"/>
      <c r="D647" s="301"/>
      <c r="E647" s="301"/>
      <c r="F647" s="301"/>
      <c r="G647" s="301"/>
      <c r="H647" s="301"/>
      <c r="I647" s="301"/>
      <c r="J647" s="301"/>
      <c r="K647" s="301"/>
      <c r="L647" s="301"/>
      <c r="M647" s="301"/>
      <c r="N647" s="301"/>
      <c r="O647" s="301"/>
      <c r="P647" s="301"/>
      <c r="Q647" s="301"/>
      <c r="R647" s="301"/>
      <c r="S647" s="301"/>
      <c r="T647" s="301"/>
      <c r="U647" s="301"/>
      <c r="V647" s="301"/>
      <c r="W647" s="301"/>
      <c r="X647" s="301"/>
      <c r="Y647" s="301"/>
      <c r="Z647" s="301"/>
    </row>
    <row r="648" spans="1:26" ht="12.75" customHeight="1" x14ac:dyDescent="0.2">
      <c r="A648" s="301"/>
      <c r="B648" s="301"/>
      <c r="C648" s="301"/>
      <c r="D648" s="301"/>
      <c r="E648" s="301"/>
      <c r="F648" s="301"/>
      <c r="G648" s="301"/>
      <c r="H648" s="301"/>
      <c r="I648" s="301"/>
      <c r="J648" s="301"/>
      <c r="K648" s="301"/>
      <c r="L648" s="301"/>
      <c r="M648" s="301"/>
      <c r="N648" s="301"/>
      <c r="O648" s="301"/>
      <c r="P648" s="301"/>
      <c r="Q648" s="301"/>
      <c r="R648" s="301"/>
      <c r="S648" s="301"/>
      <c r="T648" s="301"/>
      <c r="U648" s="301"/>
      <c r="V648" s="301"/>
      <c r="W648" s="301"/>
      <c r="X648" s="301"/>
      <c r="Y648" s="301"/>
      <c r="Z648" s="301"/>
    </row>
    <row r="649" spans="1:26" ht="12.75" customHeight="1" x14ac:dyDescent="0.2">
      <c r="A649" s="301"/>
      <c r="B649" s="301"/>
      <c r="C649" s="301"/>
      <c r="D649" s="301"/>
      <c r="E649" s="301"/>
      <c r="F649" s="301"/>
      <c r="G649" s="301"/>
      <c r="H649" s="301"/>
      <c r="I649" s="301"/>
      <c r="J649" s="301"/>
      <c r="K649" s="301"/>
      <c r="L649" s="301"/>
      <c r="M649" s="301"/>
      <c r="N649" s="301"/>
      <c r="O649" s="301"/>
      <c r="P649" s="301"/>
      <c r="Q649" s="301"/>
      <c r="R649" s="301"/>
      <c r="S649" s="301"/>
      <c r="T649" s="301"/>
      <c r="U649" s="301"/>
      <c r="V649" s="301"/>
      <c r="W649" s="301"/>
      <c r="X649" s="301"/>
      <c r="Y649" s="301"/>
      <c r="Z649" s="301"/>
    </row>
    <row r="650" spans="1:26" ht="12.75" customHeight="1" x14ac:dyDescent="0.2">
      <c r="A650" s="301"/>
      <c r="B650" s="301"/>
      <c r="C650" s="301"/>
      <c r="D650" s="301"/>
      <c r="E650" s="301"/>
      <c r="F650" s="301"/>
      <c r="G650" s="301"/>
      <c r="H650" s="301"/>
      <c r="I650" s="301"/>
      <c r="J650" s="301"/>
      <c r="K650" s="301"/>
      <c r="L650" s="301"/>
      <c r="M650" s="301"/>
      <c r="N650" s="301"/>
      <c r="O650" s="301"/>
      <c r="P650" s="301"/>
      <c r="Q650" s="301"/>
      <c r="R650" s="301"/>
      <c r="S650" s="301"/>
      <c r="T650" s="301"/>
      <c r="U650" s="301"/>
      <c r="V650" s="301"/>
      <c r="W650" s="301"/>
      <c r="X650" s="301"/>
      <c r="Y650" s="301"/>
      <c r="Z650" s="301"/>
    </row>
    <row r="651" spans="1:26" ht="12.75" customHeight="1" x14ac:dyDescent="0.2">
      <c r="A651" s="301"/>
      <c r="B651" s="301"/>
      <c r="C651" s="301"/>
      <c r="D651" s="301"/>
      <c r="E651" s="301"/>
      <c r="F651" s="301"/>
      <c r="G651" s="301"/>
      <c r="H651" s="301"/>
      <c r="I651" s="301"/>
      <c r="J651" s="301"/>
      <c r="K651" s="301"/>
      <c r="L651" s="301"/>
      <c r="M651" s="301"/>
      <c r="N651" s="301"/>
      <c r="O651" s="301"/>
      <c r="P651" s="301"/>
      <c r="Q651" s="301"/>
      <c r="R651" s="301"/>
      <c r="S651" s="301"/>
      <c r="T651" s="301"/>
      <c r="U651" s="301"/>
      <c r="V651" s="301"/>
      <c r="W651" s="301"/>
      <c r="X651" s="301"/>
      <c r="Y651" s="301"/>
      <c r="Z651" s="301"/>
    </row>
    <row r="652" spans="1:26" ht="12.75" customHeight="1" x14ac:dyDescent="0.2">
      <c r="A652" s="301"/>
      <c r="B652" s="301"/>
      <c r="C652" s="301"/>
      <c r="D652" s="301"/>
      <c r="E652" s="301"/>
      <c r="F652" s="301"/>
      <c r="G652" s="301"/>
      <c r="H652" s="301"/>
      <c r="I652" s="301"/>
      <c r="J652" s="301"/>
      <c r="K652" s="301"/>
      <c r="L652" s="301"/>
      <c r="M652" s="301"/>
      <c r="N652" s="301"/>
      <c r="O652" s="301"/>
      <c r="P652" s="301"/>
      <c r="Q652" s="301"/>
      <c r="R652" s="301"/>
      <c r="S652" s="301"/>
      <c r="T652" s="301"/>
      <c r="U652" s="301"/>
      <c r="V652" s="301"/>
      <c r="W652" s="301"/>
      <c r="X652" s="301"/>
      <c r="Y652" s="301"/>
      <c r="Z652" s="301"/>
    </row>
    <row r="653" spans="1:26" ht="12.75" customHeight="1" x14ac:dyDescent="0.2">
      <c r="A653" s="301"/>
      <c r="B653" s="301"/>
      <c r="C653" s="301"/>
      <c r="D653" s="301"/>
      <c r="E653" s="301"/>
      <c r="F653" s="301"/>
      <c r="G653" s="301"/>
      <c r="H653" s="301"/>
      <c r="I653" s="301"/>
      <c r="J653" s="301"/>
      <c r="K653" s="301"/>
      <c r="L653" s="301"/>
      <c r="M653" s="301"/>
      <c r="N653" s="301"/>
      <c r="O653" s="301"/>
      <c r="P653" s="301"/>
      <c r="Q653" s="301"/>
      <c r="R653" s="301"/>
      <c r="S653" s="301"/>
      <c r="T653" s="301"/>
      <c r="U653" s="301"/>
      <c r="V653" s="301"/>
      <c r="W653" s="301"/>
      <c r="X653" s="301"/>
      <c r="Y653" s="301"/>
      <c r="Z653" s="301"/>
    </row>
    <row r="654" spans="1:26" ht="12.75" customHeight="1" x14ac:dyDescent="0.2">
      <c r="A654" s="301"/>
      <c r="B654" s="301"/>
      <c r="C654" s="301"/>
      <c r="D654" s="301"/>
      <c r="E654" s="301"/>
      <c r="F654" s="301"/>
      <c r="G654" s="301"/>
      <c r="H654" s="301"/>
      <c r="I654" s="301"/>
      <c r="J654" s="301"/>
      <c r="K654" s="301"/>
      <c r="L654" s="301"/>
      <c r="M654" s="301"/>
      <c r="N654" s="301"/>
      <c r="O654" s="301"/>
      <c r="P654" s="301"/>
      <c r="Q654" s="301"/>
      <c r="R654" s="301"/>
      <c r="S654" s="301"/>
      <c r="T654" s="301"/>
      <c r="U654" s="301"/>
      <c r="V654" s="301"/>
      <c r="W654" s="301"/>
      <c r="X654" s="301"/>
      <c r="Y654" s="301"/>
      <c r="Z654" s="301"/>
    </row>
    <row r="655" spans="1:26" ht="12.75" customHeight="1" x14ac:dyDescent="0.2">
      <c r="A655" s="301"/>
      <c r="B655" s="301"/>
      <c r="C655" s="301"/>
      <c r="D655" s="301"/>
      <c r="E655" s="301"/>
      <c r="F655" s="301"/>
      <c r="G655" s="301"/>
      <c r="H655" s="301"/>
      <c r="I655" s="301"/>
      <c r="J655" s="301"/>
      <c r="K655" s="301"/>
      <c r="L655" s="301"/>
      <c r="M655" s="301"/>
      <c r="N655" s="301"/>
      <c r="O655" s="301"/>
      <c r="P655" s="301"/>
      <c r="Q655" s="301"/>
      <c r="R655" s="301"/>
      <c r="S655" s="301"/>
      <c r="T655" s="301"/>
      <c r="U655" s="301"/>
      <c r="V655" s="301"/>
      <c r="W655" s="301"/>
      <c r="X655" s="301"/>
      <c r="Y655" s="301"/>
      <c r="Z655" s="301"/>
    </row>
    <row r="656" spans="1:26" ht="12.75" customHeight="1" x14ac:dyDescent="0.2">
      <c r="A656" s="301"/>
      <c r="B656" s="301"/>
      <c r="C656" s="301"/>
      <c r="D656" s="301"/>
      <c r="E656" s="301"/>
      <c r="F656" s="301"/>
      <c r="G656" s="301"/>
      <c r="H656" s="301"/>
      <c r="I656" s="301"/>
      <c r="J656" s="301"/>
      <c r="K656" s="301"/>
      <c r="L656" s="301"/>
      <c r="M656" s="301"/>
      <c r="N656" s="301"/>
      <c r="O656" s="301"/>
      <c r="P656" s="301"/>
      <c r="Q656" s="301"/>
      <c r="R656" s="301"/>
      <c r="S656" s="301"/>
      <c r="T656" s="301"/>
      <c r="U656" s="301"/>
      <c r="V656" s="301"/>
      <c r="W656" s="301"/>
      <c r="X656" s="301"/>
      <c r="Y656" s="301"/>
      <c r="Z656" s="301"/>
    </row>
    <row r="657" spans="1:26" ht="12.75" customHeight="1" x14ac:dyDescent="0.2">
      <c r="A657" s="301"/>
      <c r="B657" s="301"/>
      <c r="C657" s="301"/>
      <c r="D657" s="301"/>
      <c r="E657" s="301"/>
      <c r="F657" s="301"/>
      <c r="G657" s="301"/>
      <c r="H657" s="301"/>
      <c r="I657" s="301"/>
      <c r="J657" s="301"/>
      <c r="K657" s="301"/>
      <c r="L657" s="301"/>
      <c r="M657" s="301"/>
      <c r="N657" s="301"/>
      <c r="O657" s="301"/>
      <c r="P657" s="301"/>
      <c r="Q657" s="301"/>
      <c r="R657" s="301"/>
      <c r="S657" s="301"/>
      <c r="T657" s="301"/>
      <c r="U657" s="301"/>
      <c r="V657" s="301"/>
      <c r="W657" s="301"/>
      <c r="X657" s="301"/>
      <c r="Y657" s="301"/>
      <c r="Z657" s="301"/>
    </row>
    <row r="658" spans="1:26" ht="12.75" customHeight="1" x14ac:dyDescent="0.2">
      <c r="A658" s="301"/>
      <c r="B658" s="301"/>
      <c r="C658" s="301"/>
      <c r="D658" s="301"/>
      <c r="E658" s="301"/>
      <c r="F658" s="301"/>
      <c r="G658" s="301"/>
      <c r="H658" s="301"/>
      <c r="I658" s="301"/>
      <c r="J658" s="301"/>
      <c r="K658" s="301"/>
      <c r="L658" s="301"/>
      <c r="M658" s="301"/>
      <c r="N658" s="301"/>
      <c r="O658" s="301"/>
      <c r="P658" s="301"/>
      <c r="Q658" s="301"/>
      <c r="R658" s="301"/>
      <c r="S658" s="301"/>
      <c r="T658" s="301"/>
      <c r="U658" s="301"/>
      <c r="V658" s="301"/>
      <c r="W658" s="301"/>
      <c r="X658" s="301"/>
      <c r="Y658" s="301"/>
      <c r="Z658" s="301"/>
    </row>
    <row r="659" spans="1:26" ht="12.75" customHeight="1" x14ac:dyDescent="0.2">
      <c r="A659" s="301"/>
      <c r="B659" s="301"/>
      <c r="C659" s="301"/>
      <c r="D659" s="301"/>
      <c r="E659" s="301"/>
      <c r="F659" s="301"/>
      <c r="G659" s="301"/>
      <c r="H659" s="301"/>
      <c r="I659" s="301"/>
      <c r="J659" s="301"/>
      <c r="K659" s="301"/>
      <c r="L659" s="301"/>
      <c r="M659" s="301"/>
      <c r="N659" s="301"/>
      <c r="O659" s="301"/>
      <c r="P659" s="301"/>
      <c r="Q659" s="301"/>
      <c r="R659" s="301"/>
      <c r="S659" s="301"/>
      <c r="T659" s="301"/>
      <c r="U659" s="301"/>
      <c r="V659" s="301"/>
      <c r="W659" s="301"/>
      <c r="X659" s="301"/>
      <c r="Y659" s="301"/>
      <c r="Z659" s="301"/>
    </row>
    <row r="660" spans="1:26" ht="12.75" customHeight="1" x14ac:dyDescent="0.2">
      <c r="A660" s="301"/>
      <c r="B660" s="301"/>
      <c r="C660" s="301"/>
      <c r="D660" s="301"/>
      <c r="E660" s="301"/>
      <c r="F660" s="301"/>
      <c r="G660" s="301"/>
      <c r="H660" s="301"/>
      <c r="I660" s="301"/>
      <c r="J660" s="301"/>
      <c r="K660" s="301"/>
      <c r="L660" s="301"/>
      <c r="M660" s="301"/>
      <c r="N660" s="301"/>
      <c r="O660" s="301"/>
      <c r="P660" s="301"/>
      <c r="Q660" s="301"/>
      <c r="R660" s="301"/>
      <c r="S660" s="301"/>
      <c r="T660" s="301"/>
      <c r="U660" s="301"/>
      <c r="V660" s="301"/>
      <c r="W660" s="301"/>
      <c r="X660" s="301"/>
      <c r="Y660" s="301"/>
      <c r="Z660" s="301"/>
    </row>
    <row r="661" spans="1:26" ht="12.75" customHeight="1" x14ac:dyDescent="0.2">
      <c r="A661" s="301"/>
      <c r="B661" s="301"/>
      <c r="C661" s="301"/>
      <c r="D661" s="301"/>
      <c r="E661" s="301"/>
      <c r="F661" s="301"/>
      <c r="G661" s="301"/>
      <c r="H661" s="301"/>
      <c r="I661" s="301"/>
      <c r="J661" s="301"/>
      <c r="K661" s="301"/>
      <c r="L661" s="301"/>
      <c r="M661" s="301"/>
      <c r="N661" s="301"/>
      <c r="O661" s="301"/>
      <c r="P661" s="301"/>
      <c r="Q661" s="301"/>
      <c r="R661" s="301"/>
      <c r="S661" s="301"/>
      <c r="T661" s="301"/>
      <c r="U661" s="301"/>
      <c r="V661" s="301"/>
      <c r="W661" s="301"/>
      <c r="X661" s="301"/>
      <c r="Y661" s="301"/>
      <c r="Z661" s="301"/>
    </row>
    <row r="662" spans="1:26" ht="12.75" customHeight="1" x14ac:dyDescent="0.2">
      <c r="A662" s="301"/>
      <c r="B662" s="301"/>
      <c r="C662" s="301"/>
      <c r="D662" s="301"/>
      <c r="E662" s="301"/>
      <c r="F662" s="301"/>
      <c r="G662" s="301"/>
      <c r="H662" s="301"/>
      <c r="I662" s="301"/>
      <c r="J662" s="301"/>
      <c r="K662" s="301"/>
      <c r="L662" s="301"/>
      <c r="M662" s="301"/>
      <c r="N662" s="301"/>
      <c r="O662" s="301"/>
      <c r="P662" s="301"/>
      <c r="Q662" s="301"/>
      <c r="R662" s="301"/>
      <c r="S662" s="301"/>
      <c r="T662" s="301"/>
      <c r="U662" s="301"/>
      <c r="V662" s="301"/>
      <c r="W662" s="301"/>
      <c r="X662" s="301"/>
      <c r="Y662" s="301"/>
      <c r="Z662" s="301"/>
    </row>
    <row r="663" spans="1:26" ht="12.75" customHeight="1" x14ac:dyDescent="0.2">
      <c r="A663" s="301"/>
      <c r="B663" s="301"/>
      <c r="C663" s="301"/>
      <c r="D663" s="301"/>
      <c r="E663" s="301"/>
      <c r="F663" s="301"/>
      <c r="G663" s="301"/>
      <c r="H663" s="301"/>
      <c r="I663" s="301"/>
      <c r="J663" s="301"/>
      <c r="K663" s="301"/>
      <c r="L663" s="301"/>
      <c r="M663" s="301"/>
      <c r="N663" s="301"/>
      <c r="O663" s="301"/>
      <c r="P663" s="301"/>
      <c r="Q663" s="301"/>
      <c r="R663" s="301"/>
      <c r="S663" s="301"/>
      <c r="T663" s="301"/>
      <c r="U663" s="301"/>
      <c r="V663" s="301"/>
      <c r="W663" s="301"/>
      <c r="X663" s="301"/>
      <c r="Y663" s="301"/>
      <c r="Z663" s="301"/>
    </row>
    <row r="664" spans="1:26" ht="12.75" customHeight="1" x14ac:dyDescent="0.2">
      <c r="A664" s="301"/>
      <c r="B664" s="301"/>
      <c r="C664" s="301"/>
      <c r="D664" s="301"/>
      <c r="E664" s="301"/>
      <c r="F664" s="301"/>
      <c r="G664" s="301"/>
      <c r="H664" s="301"/>
      <c r="I664" s="301"/>
      <c r="J664" s="301"/>
      <c r="K664" s="301"/>
      <c r="L664" s="301"/>
      <c r="M664" s="301"/>
      <c r="N664" s="301"/>
      <c r="O664" s="301"/>
      <c r="P664" s="301"/>
      <c r="Q664" s="301"/>
      <c r="R664" s="301"/>
      <c r="S664" s="301"/>
      <c r="T664" s="301"/>
      <c r="U664" s="301"/>
      <c r="V664" s="301"/>
      <c r="W664" s="301"/>
      <c r="X664" s="301"/>
      <c r="Y664" s="301"/>
      <c r="Z664" s="301"/>
    </row>
    <row r="665" spans="1:26" ht="12.75" customHeight="1" x14ac:dyDescent="0.2">
      <c r="A665" s="301"/>
      <c r="B665" s="301"/>
      <c r="C665" s="301"/>
      <c r="D665" s="301"/>
      <c r="E665" s="301"/>
      <c r="F665" s="301"/>
      <c r="G665" s="301"/>
      <c r="H665" s="301"/>
      <c r="I665" s="301"/>
      <c r="J665" s="301"/>
      <c r="K665" s="301"/>
      <c r="L665" s="301"/>
      <c r="M665" s="301"/>
      <c r="N665" s="301"/>
      <c r="O665" s="301"/>
      <c r="P665" s="301"/>
      <c r="Q665" s="301"/>
      <c r="R665" s="301"/>
      <c r="S665" s="301"/>
      <c r="T665" s="301"/>
      <c r="U665" s="301"/>
      <c r="V665" s="301"/>
      <c r="W665" s="301"/>
      <c r="X665" s="301"/>
      <c r="Y665" s="301"/>
      <c r="Z665" s="301"/>
    </row>
    <row r="666" spans="1:26" ht="12.75" customHeight="1" x14ac:dyDescent="0.2">
      <c r="A666" s="301"/>
      <c r="B666" s="301"/>
      <c r="C666" s="301"/>
      <c r="D666" s="301"/>
      <c r="E666" s="301"/>
      <c r="F666" s="301"/>
      <c r="G666" s="301"/>
      <c r="H666" s="301"/>
      <c r="I666" s="301"/>
      <c r="J666" s="301"/>
      <c r="K666" s="301"/>
      <c r="L666" s="301"/>
      <c r="M666" s="301"/>
      <c r="N666" s="301"/>
      <c r="O666" s="301"/>
      <c r="P666" s="301"/>
      <c r="Q666" s="301"/>
      <c r="R666" s="301"/>
      <c r="S666" s="301"/>
      <c r="T666" s="301"/>
      <c r="U666" s="301"/>
      <c r="V666" s="301"/>
      <c r="W666" s="301"/>
      <c r="X666" s="301"/>
      <c r="Y666" s="301"/>
      <c r="Z666" s="301"/>
    </row>
    <row r="667" spans="1:26" ht="12.75" customHeight="1" x14ac:dyDescent="0.2">
      <c r="A667" s="301"/>
      <c r="B667" s="301"/>
      <c r="C667" s="301"/>
      <c r="D667" s="301"/>
      <c r="E667" s="301"/>
      <c r="F667" s="301"/>
      <c r="G667" s="301"/>
      <c r="H667" s="301"/>
      <c r="I667" s="301"/>
      <c r="J667" s="301"/>
      <c r="K667" s="301"/>
      <c r="L667" s="301"/>
      <c r="M667" s="301"/>
      <c r="N667" s="301"/>
      <c r="O667" s="301"/>
      <c r="P667" s="301"/>
      <c r="Q667" s="301"/>
      <c r="R667" s="301"/>
      <c r="S667" s="301"/>
      <c r="T667" s="301"/>
      <c r="U667" s="301"/>
      <c r="V667" s="301"/>
      <c r="W667" s="301"/>
      <c r="X667" s="301"/>
      <c r="Y667" s="301"/>
      <c r="Z667" s="301"/>
    </row>
    <row r="668" spans="1:26" ht="12.75" customHeight="1" x14ac:dyDescent="0.2">
      <c r="A668" s="301"/>
      <c r="B668" s="301"/>
      <c r="C668" s="301"/>
      <c r="D668" s="301"/>
      <c r="E668" s="301"/>
      <c r="F668" s="301"/>
      <c r="G668" s="301"/>
      <c r="H668" s="301"/>
      <c r="I668" s="301"/>
      <c r="J668" s="301"/>
      <c r="K668" s="301"/>
      <c r="L668" s="301"/>
      <c r="M668" s="301"/>
      <c r="N668" s="301"/>
      <c r="O668" s="301"/>
      <c r="P668" s="301"/>
      <c r="Q668" s="301"/>
      <c r="R668" s="301"/>
      <c r="S668" s="301"/>
      <c r="T668" s="301"/>
      <c r="U668" s="301"/>
      <c r="V668" s="301"/>
      <c r="W668" s="301"/>
      <c r="X668" s="301"/>
      <c r="Y668" s="301"/>
      <c r="Z668" s="301"/>
    </row>
    <row r="669" spans="1:26" ht="12.75" customHeight="1" x14ac:dyDescent="0.2">
      <c r="A669" s="301"/>
      <c r="B669" s="301"/>
      <c r="C669" s="301"/>
      <c r="D669" s="301"/>
      <c r="E669" s="301"/>
      <c r="F669" s="301"/>
      <c r="G669" s="301"/>
      <c r="H669" s="301"/>
      <c r="I669" s="301"/>
      <c r="J669" s="301"/>
      <c r="K669" s="301"/>
      <c r="L669" s="301"/>
      <c r="M669" s="301"/>
      <c r="N669" s="301"/>
      <c r="O669" s="301"/>
      <c r="P669" s="301"/>
      <c r="Q669" s="301"/>
      <c r="R669" s="301"/>
      <c r="S669" s="301"/>
      <c r="T669" s="301"/>
      <c r="U669" s="301"/>
      <c r="V669" s="301"/>
      <c r="W669" s="301"/>
      <c r="X669" s="301"/>
      <c r="Y669" s="301"/>
      <c r="Z669" s="301"/>
    </row>
    <row r="670" spans="1:26" ht="12.75" customHeight="1" x14ac:dyDescent="0.2">
      <c r="A670" s="301"/>
      <c r="B670" s="301"/>
      <c r="C670" s="301"/>
      <c r="D670" s="301"/>
      <c r="E670" s="301"/>
      <c r="F670" s="301"/>
      <c r="G670" s="301"/>
      <c r="H670" s="301"/>
      <c r="I670" s="301"/>
      <c r="J670" s="301"/>
      <c r="K670" s="301"/>
      <c r="L670" s="301"/>
      <c r="M670" s="301"/>
      <c r="N670" s="301"/>
      <c r="O670" s="301"/>
      <c r="P670" s="301"/>
      <c r="Q670" s="301"/>
      <c r="R670" s="301"/>
      <c r="S670" s="301"/>
      <c r="T670" s="301"/>
      <c r="U670" s="301"/>
      <c r="V670" s="301"/>
      <c r="W670" s="301"/>
      <c r="X670" s="301"/>
      <c r="Y670" s="301"/>
      <c r="Z670" s="301"/>
    </row>
    <row r="671" spans="1:26" ht="12.75" customHeight="1" x14ac:dyDescent="0.2">
      <c r="A671" s="301"/>
      <c r="B671" s="301"/>
      <c r="C671" s="301"/>
      <c r="D671" s="301"/>
      <c r="E671" s="301"/>
      <c r="F671" s="301"/>
      <c r="G671" s="301"/>
      <c r="H671" s="301"/>
      <c r="I671" s="301"/>
      <c r="J671" s="301"/>
      <c r="K671" s="301"/>
      <c r="L671" s="301"/>
      <c r="M671" s="301"/>
      <c r="N671" s="301"/>
      <c r="O671" s="301"/>
      <c r="P671" s="301"/>
      <c r="Q671" s="301"/>
      <c r="R671" s="301"/>
      <c r="S671" s="301"/>
      <c r="T671" s="301"/>
      <c r="U671" s="301"/>
      <c r="V671" s="301"/>
      <c r="W671" s="301"/>
      <c r="X671" s="301"/>
      <c r="Y671" s="301"/>
      <c r="Z671" s="301"/>
    </row>
    <row r="672" spans="1:26" ht="12.75" customHeight="1" x14ac:dyDescent="0.2">
      <c r="A672" s="301"/>
      <c r="B672" s="301"/>
      <c r="C672" s="301"/>
      <c r="D672" s="301"/>
      <c r="E672" s="301"/>
      <c r="F672" s="301"/>
      <c r="G672" s="301"/>
      <c r="H672" s="301"/>
      <c r="I672" s="301"/>
      <c r="J672" s="301"/>
      <c r="K672" s="301"/>
      <c r="L672" s="301"/>
      <c r="M672" s="301"/>
      <c r="N672" s="301"/>
      <c r="O672" s="301"/>
      <c r="P672" s="301"/>
      <c r="Q672" s="301"/>
      <c r="R672" s="301"/>
      <c r="S672" s="301"/>
      <c r="T672" s="301"/>
      <c r="U672" s="301"/>
      <c r="V672" s="301"/>
      <c r="W672" s="301"/>
      <c r="X672" s="301"/>
      <c r="Y672" s="301"/>
      <c r="Z672" s="301"/>
    </row>
    <row r="673" spans="1:26" ht="12.75" customHeight="1" x14ac:dyDescent="0.2">
      <c r="A673" s="301"/>
      <c r="B673" s="301"/>
      <c r="C673" s="301"/>
      <c r="D673" s="301"/>
      <c r="E673" s="301"/>
      <c r="F673" s="301"/>
      <c r="G673" s="301"/>
      <c r="H673" s="301"/>
      <c r="I673" s="301"/>
      <c r="J673" s="301"/>
      <c r="K673" s="301"/>
      <c r="L673" s="301"/>
      <c r="M673" s="301"/>
      <c r="N673" s="301"/>
      <c r="O673" s="301"/>
      <c r="P673" s="301"/>
      <c r="Q673" s="301"/>
      <c r="R673" s="301"/>
      <c r="S673" s="301"/>
      <c r="T673" s="301"/>
      <c r="U673" s="301"/>
      <c r="V673" s="301"/>
      <c r="W673" s="301"/>
      <c r="X673" s="301"/>
      <c r="Y673" s="301"/>
      <c r="Z673" s="301"/>
    </row>
    <row r="674" spans="1:26" ht="12.75" customHeight="1" x14ac:dyDescent="0.2">
      <c r="A674" s="301"/>
      <c r="B674" s="301"/>
      <c r="C674" s="301"/>
      <c r="D674" s="301"/>
      <c r="E674" s="301"/>
      <c r="F674" s="301"/>
      <c r="G674" s="301"/>
      <c r="H674" s="301"/>
      <c r="I674" s="301"/>
      <c r="J674" s="301"/>
      <c r="K674" s="301"/>
      <c r="L674" s="301"/>
      <c r="M674" s="301"/>
      <c r="N674" s="301"/>
      <c r="O674" s="301"/>
      <c r="P674" s="301"/>
      <c r="Q674" s="301"/>
      <c r="R674" s="301"/>
      <c r="S674" s="301"/>
      <c r="T674" s="301"/>
      <c r="U674" s="301"/>
      <c r="V674" s="301"/>
      <c r="W674" s="301"/>
      <c r="X674" s="301"/>
      <c r="Y674" s="301"/>
      <c r="Z674" s="301"/>
    </row>
    <row r="675" spans="1:26" ht="12.75" customHeight="1" x14ac:dyDescent="0.2">
      <c r="A675" s="301"/>
      <c r="B675" s="301"/>
      <c r="C675" s="301"/>
      <c r="D675" s="301"/>
      <c r="E675" s="301"/>
      <c r="F675" s="301"/>
      <c r="G675" s="301"/>
      <c r="H675" s="301"/>
      <c r="I675" s="301"/>
      <c r="J675" s="301"/>
      <c r="K675" s="301"/>
      <c r="L675" s="301"/>
      <c r="M675" s="301"/>
      <c r="N675" s="301"/>
      <c r="O675" s="301"/>
      <c r="P675" s="301"/>
      <c r="Q675" s="301"/>
      <c r="R675" s="301"/>
      <c r="S675" s="301"/>
      <c r="T675" s="301"/>
      <c r="U675" s="301"/>
      <c r="V675" s="301"/>
      <c r="W675" s="301"/>
      <c r="X675" s="301"/>
      <c r="Y675" s="301"/>
      <c r="Z675" s="301"/>
    </row>
    <row r="676" spans="1:26" ht="12.75" customHeight="1" x14ac:dyDescent="0.2">
      <c r="A676" s="301"/>
      <c r="B676" s="301"/>
      <c r="C676" s="301"/>
      <c r="D676" s="301"/>
      <c r="E676" s="301"/>
      <c r="F676" s="301"/>
      <c r="G676" s="301"/>
      <c r="H676" s="301"/>
      <c r="I676" s="301"/>
      <c r="J676" s="301"/>
      <c r="K676" s="301"/>
      <c r="L676" s="301"/>
      <c r="M676" s="301"/>
      <c r="N676" s="301"/>
      <c r="O676" s="301"/>
      <c r="P676" s="301"/>
      <c r="Q676" s="301"/>
      <c r="R676" s="301"/>
      <c r="S676" s="301"/>
      <c r="T676" s="301"/>
      <c r="U676" s="301"/>
      <c r="V676" s="301"/>
      <c r="W676" s="301"/>
      <c r="X676" s="301"/>
      <c r="Y676" s="301"/>
      <c r="Z676" s="301"/>
    </row>
    <row r="677" spans="1:26" ht="12.75" customHeight="1" x14ac:dyDescent="0.2">
      <c r="A677" s="301"/>
      <c r="B677" s="301"/>
      <c r="C677" s="301"/>
      <c r="D677" s="301"/>
      <c r="E677" s="301"/>
      <c r="F677" s="301"/>
      <c r="G677" s="301"/>
      <c r="H677" s="301"/>
      <c r="I677" s="301"/>
      <c r="J677" s="301"/>
      <c r="K677" s="301"/>
      <c r="L677" s="301"/>
      <c r="M677" s="301"/>
      <c r="N677" s="301"/>
      <c r="O677" s="301"/>
      <c r="P677" s="301"/>
      <c r="Q677" s="301"/>
      <c r="R677" s="301"/>
      <c r="S677" s="301"/>
      <c r="T677" s="301"/>
      <c r="U677" s="301"/>
      <c r="V677" s="301"/>
      <c r="W677" s="301"/>
      <c r="X677" s="301"/>
      <c r="Y677" s="301"/>
      <c r="Z677" s="301"/>
    </row>
    <row r="678" spans="1:26" ht="12.75" customHeight="1" x14ac:dyDescent="0.2">
      <c r="A678" s="301"/>
      <c r="B678" s="301"/>
      <c r="C678" s="301"/>
      <c r="D678" s="301"/>
      <c r="E678" s="301"/>
      <c r="F678" s="301"/>
      <c r="G678" s="301"/>
      <c r="H678" s="301"/>
      <c r="I678" s="301"/>
      <c r="J678" s="301"/>
      <c r="K678" s="301"/>
      <c r="L678" s="301"/>
      <c r="M678" s="301"/>
      <c r="N678" s="301"/>
      <c r="O678" s="301"/>
      <c r="P678" s="301"/>
      <c r="Q678" s="301"/>
      <c r="R678" s="301"/>
      <c r="S678" s="301"/>
      <c r="T678" s="301"/>
      <c r="U678" s="301"/>
      <c r="V678" s="301"/>
      <c r="W678" s="301"/>
      <c r="X678" s="301"/>
      <c r="Y678" s="301"/>
      <c r="Z678" s="301"/>
    </row>
    <row r="679" spans="1:26" ht="12.75" customHeight="1" x14ac:dyDescent="0.2">
      <c r="A679" s="301"/>
      <c r="B679" s="301"/>
      <c r="C679" s="301"/>
      <c r="D679" s="301"/>
      <c r="E679" s="301"/>
      <c r="F679" s="301"/>
      <c r="G679" s="301"/>
      <c r="H679" s="301"/>
      <c r="I679" s="301"/>
      <c r="J679" s="301"/>
      <c r="K679" s="301"/>
      <c r="L679" s="301"/>
      <c r="M679" s="301"/>
      <c r="N679" s="301"/>
      <c r="O679" s="301"/>
      <c r="P679" s="301"/>
      <c r="Q679" s="301"/>
      <c r="R679" s="301"/>
      <c r="S679" s="301"/>
      <c r="T679" s="301"/>
      <c r="U679" s="301"/>
      <c r="V679" s="301"/>
      <c r="W679" s="301"/>
      <c r="X679" s="301"/>
      <c r="Y679" s="301"/>
      <c r="Z679" s="301"/>
    </row>
    <row r="680" spans="1:26" ht="12.75" customHeight="1" x14ac:dyDescent="0.2">
      <c r="A680" s="301"/>
      <c r="B680" s="301"/>
      <c r="C680" s="301"/>
      <c r="D680" s="301"/>
      <c r="E680" s="301"/>
      <c r="F680" s="301"/>
      <c r="G680" s="301"/>
      <c r="H680" s="301"/>
      <c r="I680" s="301"/>
      <c r="J680" s="301"/>
      <c r="K680" s="301"/>
      <c r="L680" s="301"/>
      <c r="M680" s="301"/>
      <c r="N680" s="301"/>
      <c r="O680" s="301"/>
      <c r="P680" s="301"/>
      <c r="Q680" s="301"/>
      <c r="R680" s="301"/>
      <c r="S680" s="301"/>
      <c r="T680" s="301"/>
      <c r="U680" s="301"/>
      <c r="V680" s="301"/>
      <c r="W680" s="301"/>
      <c r="X680" s="301"/>
      <c r="Y680" s="301"/>
      <c r="Z680" s="301"/>
    </row>
    <row r="681" spans="1:26" ht="12.75" customHeight="1" x14ac:dyDescent="0.2">
      <c r="A681" s="301"/>
      <c r="B681" s="301"/>
      <c r="C681" s="301"/>
      <c r="D681" s="301"/>
      <c r="E681" s="301"/>
      <c r="F681" s="301"/>
      <c r="G681" s="301"/>
      <c r="H681" s="301"/>
      <c r="I681" s="301"/>
      <c r="J681" s="301"/>
      <c r="K681" s="301"/>
      <c r="L681" s="301"/>
      <c r="M681" s="301"/>
      <c r="N681" s="301"/>
      <c r="O681" s="301"/>
      <c r="P681" s="301"/>
      <c r="Q681" s="301"/>
      <c r="R681" s="301"/>
      <c r="S681" s="301"/>
      <c r="T681" s="301"/>
      <c r="U681" s="301"/>
      <c r="V681" s="301"/>
      <c r="W681" s="301"/>
      <c r="X681" s="301"/>
      <c r="Y681" s="301"/>
      <c r="Z681" s="301"/>
    </row>
    <row r="682" spans="1:26" ht="12.75" customHeight="1" x14ac:dyDescent="0.2">
      <c r="A682" s="301"/>
      <c r="B682" s="301"/>
      <c r="C682" s="301"/>
      <c r="D682" s="301"/>
      <c r="E682" s="301"/>
      <c r="F682" s="301"/>
      <c r="G682" s="301"/>
      <c r="H682" s="301"/>
      <c r="I682" s="301"/>
      <c r="J682" s="301"/>
      <c r="K682" s="301"/>
      <c r="L682" s="301"/>
      <c r="M682" s="301"/>
      <c r="N682" s="301"/>
      <c r="O682" s="301"/>
      <c r="P682" s="301"/>
      <c r="Q682" s="301"/>
      <c r="R682" s="301"/>
      <c r="S682" s="301"/>
      <c r="T682" s="301"/>
      <c r="U682" s="301"/>
      <c r="V682" s="301"/>
      <c r="W682" s="301"/>
      <c r="X682" s="301"/>
      <c r="Y682" s="301"/>
      <c r="Z682" s="301"/>
    </row>
    <row r="683" spans="1:26" ht="12.75" customHeight="1" x14ac:dyDescent="0.2">
      <c r="A683" s="301"/>
      <c r="B683" s="301"/>
      <c r="C683" s="301"/>
      <c r="D683" s="301"/>
      <c r="E683" s="301"/>
      <c r="F683" s="301"/>
      <c r="G683" s="301"/>
      <c r="H683" s="301"/>
      <c r="I683" s="301"/>
      <c r="J683" s="301"/>
      <c r="K683" s="301"/>
      <c r="L683" s="301"/>
      <c r="M683" s="301"/>
      <c r="N683" s="301"/>
      <c r="O683" s="301"/>
      <c r="P683" s="301"/>
      <c r="Q683" s="301"/>
      <c r="R683" s="301"/>
      <c r="S683" s="301"/>
      <c r="T683" s="301"/>
      <c r="U683" s="301"/>
      <c r="V683" s="301"/>
      <c r="W683" s="301"/>
      <c r="X683" s="301"/>
      <c r="Y683" s="301"/>
      <c r="Z683" s="301"/>
    </row>
    <row r="684" spans="1:26" ht="12.75" customHeight="1" x14ac:dyDescent="0.2">
      <c r="A684" s="301"/>
      <c r="B684" s="301"/>
      <c r="C684" s="301"/>
      <c r="D684" s="301"/>
      <c r="E684" s="301"/>
      <c r="F684" s="301"/>
      <c r="G684" s="301"/>
      <c r="H684" s="301"/>
      <c r="I684" s="301"/>
      <c r="J684" s="301"/>
      <c r="K684" s="301"/>
      <c r="L684" s="301"/>
      <c r="M684" s="301"/>
      <c r="N684" s="301"/>
      <c r="O684" s="301"/>
      <c r="P684" s="301"/>
      <c r="Q684" s="301"/>
      <c r="R684" s="301"/>
      <c r="S684" s="301"/>
      <c r="T684" s="301"/>
      <c r="U684" s="301"/>
      <c r="V684" s="301"/>
      <c r="W684" s="301"/>
      <c r="X684" s="301"/>
      <c r="Y684" s="301"/>
      <c r="Z684" s="301"/>
    </row>
    <row r="685" spans="1:26" ht="12.75" customHeight="1" x14ac:dyDescent="0.2">
      <c r="A685" s="301"/>
      <c r="B685" s="301"/>
      <c r="C685" s="301"/>
      <c r="D685" s="301"/>
      <c r="E685" s="301"/>
      <c r="F685" s="301"/>
      <c r="G685" s="301"/>
      <c r="H685" s="301"/>
      <c r="I685" s="301"/>
      <c r="J685" s="301"/>
      <c r="K685" s="301"/>
      <c r="L685" s="301"/>
      <c r="M685" s="301"/>
      <c r="N685" s="301"/>
      <c r="O685" s="301"/>
      <c r="P685" s="301"/>
      <c r="Q685" s="301"/>
      <c r="R685" s="301"/>
      <c r="S685" s="301"/>
      <c r="T685" s="301"/>
      <c r="U685" s="301"/>
      <c r="V685" s="301"/>
      <c r="W685" s="301"/>
      <c r="X685" s="301"/>
      <c r="Y685" s="301"/>
      <c r="Z685" s="301"/>
    </row>
    <row r="686" spans="1:26" ht="12.75" customHeight="1" x14ac:dyDescent="0.2">
      <c r="A686" s="301"/>
      <c r="B686" s="301"/>
      <c r="C686" s="301"/>
      <c r="D686" s="301"/>
      <c r="E686" s="301"/>
      <c r="F686" s="301"/>
      <c r="G686" s="301"/>
      <c r="H686" s="301"/>
      <c r="I686" s="301"/>
      <c r="J686" s="301"/>
      <c r="K686" s="301"/>
      <c r="L686" s="301"/>
      <c r="M686" s="301"/>
      <c r="N686" s="301"/>
      <c r="O686" s="301"/>
      <c r="P686" s="301"/>
      <c r="Q686" s="301"/>
      <c r="R686" s="301"/>
      <c r="S686" s="301"/>
      <c r="T686" s="301"/>
      <c r="U686" s="301"/>
      <c r="V686" s="301"/>
      <c r="W686" s="301"/>
      <c r="X686" s="301"/>
      <c r="Y686" s="301"/>
      <c r="Z686" s="301"/>
    </row>
    <row r="687" spans="1:26" ht="12.75" customHeight="1" x14ac:dyDescent="0.2">
      <c r="A687" s="301"/>
      <c r="B687" s="301"/>
      <c r="C687" s="301"/>
      <c r="D687" s="301"/>
      <c r="E687" s="301"/>
      <c r="F687" s="301"/>
      <c r="G687" s="301"/>
      <c r="H687" s="301"/>
      <c r="I687" s="301"/>
      <c r="J687" s="301"/>
      <c r="K687" s="301"/>
      <c r="L687" s="301"/>
      <c r="M687" s="301"/>
      <c r="N687" s="301"/>
      <c r="O687" s="301"/>
      <c r="P687" s="301"/>
      <c r="Q687" s="301"/>
      <c r="R687" s="301"/>
      <c r="S687" s="301"/>
      <c r="T687" s="301"/>
      <c r="U687" s="301"/>
      <c r="V687" s="301"/>
      <c r="W687" s="301"/>
      <c r="X687" s="301"/>
      <c r="Y687" s="301"/>
      <c r="Z687" s="301"/>
    </row>
    <row r="688" spans="1:26" ht="12.75" customHeight="1" x14ac:dyDescent="0.2">
      <c r="A688" s="301"/>
      <c r="B688" s="301"/>
      <c r="C688" s="301"/>
      <c r="D688" s="301"/>
      <c r="E688" s="301"/>
      <c r="F688" s="301"/>
      <c r="G688" s="301"/>
      <c r="H688" s="301"/>
      <c r="I688" s="301"/>
      <c r="J688" s="301"/>
      <c r="K688" s="301"/>
      <c r="L688" s="301"/>
      <c r="M688" s="301"/>
      <c r="N688" s="301"/>
      <c r="O688" s="301"/>
      <c r="P688" s="301"/>
      <c r="Q688" s="301"/>
      <c r="R688" s="301"/>
      <c r="S688" s="301"/>
      <c r="T688" s="301"/>
      <c r="U688" s="301"/>
      <c r="V688" s="301"/>
      <c r="W688" s="301"/>
      <c r="X688" s="301"/>
      <c r="Y688" s="301"/>
      <c r="Z688" s="301"/>
    </row>
    <row r="689" spans="1:26" ht="12.75" customHeight="1" x14ac:dyDescent="0.2">
      <c r="A689" s="301"/>
      <c r="B689" s="301"/>
      <c r="C689" s="301"/>
      <c r="D689" s="301"/>
      <c r="E689" s="301"/>
      <c r="F689" s="301"/>
      <c r="G689" s="301"/>
      <c r="H689" s="301"/>
      <c r="I689" s="301"/>
      <c r="J689" s="301"/>
      <c r="K689" s="301"/>
      <c r="L689" s="301"/>
      <c r="M689" s="301"/>
      <c r="N689" s="301"/>
      <c r="O689" s="301"/>
      <c r="P689" s="301"/>
      <c r="Q689" s="301"/>
      <c r="R689" s="301"/>
      <c r="S689" s="301"/>
      <c r="T689" s="301"/>
      <c r="U689" s="301"/>
      <c r="V689" s="301"/>
      <c r="W689" s="301"/>
      <c r="X689" s="301"/>
      <c r="Y689" s="301"/>
      <c r="Z689" s="301"/>
    </row>
    <row r="690" spans="1:26" ht="12.75" customHeight="1" x14ac:dyDescent="0.2">
      <c r="A690" s="301"/>
      <c r="B690" s="301"/>
      <c r="C690" s="301"/>
      <c r="D690" s="301"/>
      <c r="E690" s="301"/>
      <c r="F690" s="301"/>
      <c r="G690" s="301"/>
      <c r="H690" s="301"/>
      <c r="I690" s="301"/>
      <c r="J690" s="301"/>
      <c r="K690" s="301"/>
      <c r="L690" s="301"/>
      <c r="M690" s="301"/>
      <c r="N690" s="301"/>
      <c r="O690" s="301"/>
      <c r="P690" s="301"/>
      <c r="Q690" s="301"/>
      <c r="R690" s="301"/>
      <c r="S690" s="301"/>
      <c r="T690" s="301"/>
      <c r="U690" s="301"/>
      <c r="V690" s="301"/>
      <c r="W690" s="301"/>
      <c r="X690" s="301"/>
      <c r="Y690" s="301"/>
      <c r="Z690" s="301"/>
    </row>
    <row r="691" spans="1:26" ht="12.75" customHeight="1" x14ac:dyDescent="0.2">
      <c r="A691" s="301"/>
      <c r="B691" s="301"/>
      <c r="C691" s="301"/>
      <c r="D691" s="301"/>
      <c r="E691" s="301"/>
      <c r="F691" s="301"/>
      <c r="G691" s="301"/>
      <c r="H691" s="301"/>
      <c r="I691" s="301"/>
      <c r="J691" s="301"/>
      <c r="K691" s="301"/>
      <c r="L691" s="301"/>
      <c r="M691" s="301"/>
      <c r="N691" s="301"/>
      <c r="O691" s="301"/>
      <c r="P691" s="301"/>
      <c r="Q691" s="301"/>
      <c r="R691" s="301"/>
      <c r="S691" s="301"/>
      <c r="T691" s="301"/>
      <c r="U691" s="301"/>
      <c r="V691" s="301"/>
      <c r="W691" s="301"/>
      <c r="X691" s="301"/>
      <c r="Y691" s="301"/>
      <c r="Z691" s="301"/>
    </row>
    <row r="692" spans="1:26" ht="12.75" customHeight="1" x14ac:dyDescent="0.2">
      <c r="A692" s="301"/>
      <c r="B692" s="301"/>
      <c r="C692" s="301"/>
      <c r="D692" s="301"/>
      <c r="E692" s="301"/>
      <c r="F692" s="301"/>
      <c r="G692" s="301"/>
      <c r="H692" s="301"/>
      <c r="I692" s="301"/>
      <c r="J692" s="301"/>
      <c r="K692" s="301"/>
      <c r="L692" s="301"/>
      <c r="M692" s="301"/>
      <c r="N692" s="301"/>
      <c r="O692" s="301"/>
      <c r="P692" s="301"/>
      <c r="Q692" s="301"/>
      <c r="R692" s="301"/>
      <c r="S692" s="301"/>
      <c r="T692" s="301"/>
      <c r="U692" s="301"/>
      <c r="V692" s="301"/>
      <c r="W692" s="301"/>
      <c r="X692" s="301"/>
      <c r="Y692" s="301"/>
      <c r="Z692" s="301"/>
    </row>
    <row r="693" spans="1:26" ht="12.75" customHeight="1" x14ac:dyDescent="0.2">
      <c r="A693" s="301"/>
      <c r="B693" s="301"/>
      <c r="C693" s="301"/>
      <c r="D693" s="301"/>
      <c r="E693" s="301"/>
      <c r="F693" s="301"/>
      <c r="G693" s="301"/>
      <c r="H693" s="301"/>
      <c r="I693" s="301"/>
      <c r="J693" s="301"/>
      <c r="K693" s="301"/>
      <c r="L693" s="301"/>
      <c r="M693" s="301"/>
      <c r="N693" s="301"/>
      <c r="O693" s="301"/>
      <c r="P693" s="301"/>
      <c r="Q693" s="301"/>
      <c r="R693" s="301"/>
      <c r="S693" s="301"/>
      <c r="T693" s="301"/>
      <c r="U693" s="301"/>
      <c r="V693" s="301"/>
      <c r="W693" s="301"/>
      <c r="X693" s="301"/>
      <c r="Y693" s="301"/>
      <c r="Z693" s="301"/>
    </row>
    <row r="694" spans="1:26" ht="12.75" customHeight="1" x14ac:dyDescent="0.2">
      <c r="A694" s="301"/>
      <c r="B694" s="301"/>
      <c r="C694" s="301"/>
      <c r="D694" s="301"/>
      <c r="E694" s="301"/>
      <c r="F694" s="301"/>
      <c r="G694" s="301"/>
      <c r="H694" s="301"/>
      <c r="I694" s="301"/>
      <c r="J694" s="301"/>
      <c r="K694" s="301"/>
      <c r="L694" s="301"/>
      <c r="M694" s="301"/>
      <c r="N694" s="301"/>
      <c r="O694" s="301"/>
      <c r="P694" s="301"/>
      <c r="Q694" s="301"/>
      <c r="R694" s="301"/>
      <c r="S694" s="301"/>
      <c r="T694" s="301"/>
      <c r="U694" s="301"/>
      <c r="V694" s="301"/>
      <c r="W694" s="301"/>
      <c r="X694" s="301"/>
      <c r="Y694" s="301"/>
      <c r="Z694" s="301"/>
    </row>
    <row r="695" spans="1:26" ht="12.75" customHeight="1" x14ac:dyDescent="0.2">
      <c r="A695" s="301"/>
      <c r="B695" s="301"/>
      <c r="C695" s="301"/>
      <c r="D695" s="301"/>
      <c r="E695" s="301"/>
      <c r="F695" s="301"/>
      <c r="G695" s="301"/>
      <c r="H695" s="301"/>
      <c r="I695" s="301"/>
      <c r="J695" s="301"/>
      <c r="K695" s="301"/>
      <c r="L695" s="301"/>
      <c r="M695" s="301"/>
      <c r="N695" s="301"/>
      <c r="O695" s="301"/>
      <c r="P695" s="301"/>
      <c r="Q695" s="301"/>
      <c r="R695" s="301"/>
      <c r="S695" s="301"/>
      <c r="T695" s="301"/>
      <c r="U695" s="301"/>
      <c r="V695" s="301"/>
      <c r="W695" s="301"/>
      <c r="X695" s="301"/>
      <c r="Y695" s="301"/>
      <c r="Z695" s="301"/>
    </row>
    <row r="696" spans="1:26" ht="12.75" customHeight="1" x14ac:dyDescent="0.2">
      <c r="A696" s="301"/>
      <c r="B696" s="301"/>
      <c r="C696" s="301"/>
      <c r="D696" s="301"/>
      <c r="E696" s="301"/>
      <c r="F696" s="301"/>
      <c r="G696" s="301"/>
      <c r="H696" s="301"/>
      <c r="I696" s="301"/>
      <c r="J696" s="301"/>
      <c r="K696" s="301"/>
      <c r="L696" s="301"/>
      <c r="M696" s="301"/>
      <c r="N696" s="301"/>
      <c r="O696" s="301"/>
      <c r="P696" s="301"/>
      <c r="Q696" s="301"/>
      <c r="R696" s="301"/>
      <c r="S696" s="301"/>
      <c r="T696" s="301"/>
      <c r="U696" s="301"/>
      <c r="V696" s="301"/>
      <c r="W696" s="301"/>
      <c r="X696" s="301"/>
      <c r="Y696" s="301"/>
      <c r="Z696" s="301"/>
    </row>
    <row r="697" spans="1:26" ht="12.75" customHeight="1" x14ac:dyDescent="0.2">
      <c r="A697" s="301"/>
      <c r="B697" s="301"/>
      <c r="C697" s="301"/>
      <c r="D697" s="301"/>
      <c r="E697" s="301"/>
      <c r="F697" s="301"/>
      <c r="G697" s="301"/>
      <c r="H697" s="301"/>
      <c r="I697" s="301"/>
      <c r="J697" s="301"/>
      <c r="K697" s="301"/>
      <c r="L697" s="301"/>
      <c r="M697" s="301"/>
      <c r="N697" s="301"/>
      <c r="O697" s="301"/>
      <c r="P697" s="301"/>
      <c r="Q697" s="301"/>
      <c r="R697" s="301"/>
      <c r="S697" s="301"/>
      <c r="T697" s="301"/>
      <c r="U697" s="301"/>
      <c r="V697" s="301"/>
      <c r="W697" s="301"/>
      <c r="X697" s="301"/>
      <c r="Y697" s="301"/>
      <c r="Z697" s="301"/>
    </row>
    <row r="698" spans="1:26" ht="12.75" customHeight="1" x14ac:dyDescent="0.2">
      <c r="A698" s="301"/>
      <c r="B698" s="301"/>
      <c r="C698" s="301"/>
      <c r="D698" s="301"/>
      <c r="E698" s="301"/>
      <c r="F698" s="301"/>
      <c r="G698" s="301"/>
      <c r="H698" s="301"/>
      <c r="I698" s="301"/>
      <c r="J698" s="301"/>
      <c r="K698" s="301"/>
      <c r="L698" s="301"/>
      <c r="M698" s="301"/>
      <c r="N698" s="301"/>
      <c r="O698" s="301"/>
      <c r="P698" s="301"/>
      <c r="Q698" s="301"/>
      <c r="R698" s="301"/>
      <c r="S698" s="301"/>
      <c r="T698" s="301"/>
      <c r="U698" s="301"/>
      <c r="V698" s="301"/>
      <c r="W698" s="301"/>
      <c r="X698" s="301"/>
      <c r="Y698" s="301"/>
      <c r="Z698" s="301"/>
    </row>
    <row r="699" spans="1:26" ht="12.75" customHeight="1" x14ac:dyDescent="0.2">
      <c r="A699" s="301"/>
      <c r="B699" s="301"/>
      <c r="C699" s="301"/>
      <c r="D699" s="301"/>
      <c r="E699" s="301"/>
      <c r="F699" s="301"/>
      <c r="G699" s="301"/>
      <c r="H699" s="301"/>
      <c r="I699" s="301"/>
      <c r="J699" s="301"/>
      <c r="K699" s="301"/>
      <c r="L699" s="301"/>
      <c r="M699" s="301"/>
      <c r="N699" s="301"/>
      <c r="O699" s="301"/>
      <c r="P699" s="301"/>
      <c r="Q699" s="301"/>
      <c r="R699" s="301"/>
      <c r="S699" s="301"/>
      <c r="T699" s="301"/>
      <c r="U699" s="301"/>
      <c r="V699" s="301"/>
      <c r="W699" s="301"/>
      <c r="X699" s="301"/>
      <c r="Y699" s="301"/>
      <c r="Z699" s="301"/>
    </row>
    <row r="700" spans="1:26" ht="12.75" customHeight="1" x14ac:dyDescent="0.2">
      <c r="A700" s="301"/>
      <c r="B700" s="301"/>
      <c r="C700" s="301"/>
      <c r="D700" s="301"/>
      <c r="E700" s="301"/>
      <c r="F700" s="301"/>
      <c r="G700" s="301"/>
      <c r="H700" s="301"/>
      <c r="I700" s="301"/>
      <c r="J700" s="301"/>
      <c r="K700" s="301"/>
      <c r="L700" s="301"/>
      <c r="M700" s="301"/>
      <c r="N700" s="301"/>
      <c r="O700" s="301"/>
      <c r="P700" s="301"/>
      <c r="Q700" s="301"/>
      <c r="R700" s="301"/>
      <c r="S700" s="301"/>
      <c r="T700" s="301"/>
      <c r="U700" s="301"/>
      <c r="V700" s="301"/>
      <c r="W700" s="301"/>
      <c r="X700" s="301"/>
      <c r="Y700" s="301"/>
      <c r="Z700" s="301"/>
    </row>
    <row r="701" spans="1:26" ht="12.75" customHeight="1" x14ac:dyDescent="0.2">
      <c r="A701" s="301"/>
      <c r="B701" s="301"/>
      <c r="C701" s="301"/>
      <c r="D701" s="301"/>
      <c r="E701" s="301"/>
      <c r="F701" s="301"/>
      <c r="G701" s="301"/>
      <c r="H701" s="301"/>
      <c r="I701" s="301"/>
      <c r="J701" s="301"/>
      <c r="K701" s="301"/>
      <c r="L701" s="301"/>
      <c r="M701" s="301"/>
      <c r="N701" s="301"/>
      <c r="O701" s="301"/>
      <c r="P701" s="301"/>
      <c r="Q701" s="301"/>
      <c r="R701" s="301"/>
      <c r="S701" s="301"/>
      <c r="T701" s="301"/>
      <c r="U701" s="301"/>
      <c r="V701" s="301"/>
      <c r="W701" s="301"/>
      <c r="X701" s="301"/>
      <c r="Y701" s="301"/>
      <c r="Z701" s="301"/>
    </row>
    <row r="702" spans="1:26" ht="12.75" customHeight="1" x14ac:dyDescent="0.2">
      <c r="A702" s="301"/>
      <c r="B702" s="301"/>
      <c r="C702" s="301"/>
      <c r="D702" s="301"/>
      <c r="E702" s="301"/>
      <c r="F702" s="301"/>
      <c r="G702" s="301"/>
      <c r="H702" s="301"/>
      <c r="I702" s="301"/>
      <c r="J702" s="301"/>
      <c r="K702" s="301"/>
      <c r="L702" s="301"/>
      <c r="M702" s="301"/>
      <c r="N702" s="301"/>
      <c r="O702" s="301"/>
      <c r="P702" s="301"/>
      <c r="Q702" s="301"/>
      <c r="R702" s="301"/>
      <c r="S702" s="301"/>
      <c r="T702" s="301"/>
      <c r="U702" s="301"/>
      <c r="V702" s="301"/>
      <c r="W702" s="301"/>
      <c r="X702" s="301"/>
      <c r="Y702" s="301"/>
      <c r="Z702" s="301"/>
    </row>
    <row r="703" spans="1:26" ht="12.75" customHeight="1" x14ac:dyDescent="0.2">
      <c r="A703" s="301"/>
      <c r="B703" s="301"/>
      <c r="C703" s="301"/>
      <c r="D703" s="301"/>
      <c r="E703" s="301"/>
      <c r="F703" s="301"/>
      <c r="G703" s="301"/>
      <c r="H703" s="301"/>
      <c r="I703" s="301"/>
      <c r="J703" s="301"/>
      <c r="K703" s="301"/>
      <c r="L703" s="301"/>
      <c r="M703" s="301"/>
      <c r="N703" s="301"/>
      <c r="O703" s="301"/>
      <c r="P703" s="301"/>
      <c r="Q703" s="301"/>
      <c r="R703" s="301"/>
      <c r="S703" s="301"/>
      <c r="T703" s="301"/>
      <c r="U703" s="301"/>
      <c r="V703" s="301"/>
      <c r="W703" s="301"/>
      <c r="X703" s="301"/>
      <c r="Y703" s="301"/>
      <c r="Z703" s="301"/>
    </row>
    <row r="704" spans="1:26" ht="12.75" customHeight="1" x14ac:dyDescent="0.2">
      <c r="A704" s="301"/>
      <c r="B704" s="301"/>
      <c r="C704" s="301"/>
      <c r="D704" s="301"/>
      <c r="E704" s="301"/>
      <c r="F704" s="301"/>
      <c r="G704" s="301"/>
      <c r="H704" s="301"/>
      <c r="I704" s="301"/>
      <c r="J704" s="301"/>
      <c r="K704" s="301"/>
      <c r="L704" s="301"/>
      <c r="M704" s="301"/>
      <c r="N704" s="301"/>
      <c r="O704" s="301"/>
      <c r="P704" s="301"/>
      <c r="Q704" s="301"/>
      <c r="R704" s="301"/>
      <c r="S704" s="301"/>
      <c r="T704" s="301"/>
      <c r="U704" s="301"/>
      <c r="V704" s="301"/>
      <c r="W704" s="301"/>
      <c r="X704" s="301"/>
      <c r="Y704" s="301"/>
      <c r="Z704" s="301"/>
    </row>
    <row r="705" spans="1:26" ht="12.75" customHeight="1" x14ac:dyDescent="0.2">
      <c r="A705" s="301"/>
      <c r="B705" s="301"/>
      <c r="C705" s="301"/>
      <c r="D705" s="301"/>
      <c r="E705" s="301"/>
      <c r="F705" s="301"/>
      <c r="G705" s="301"/>
      <c r="H705" s="301"/>
      <c r="I705" s="301"/>
      <c r="J705" s="301"/>
      <c r="K705" s="301"/>
      <c r="L705" s="301"/>
      <c r="M705" s="301"/>
      <c r="N705" s="301"/>
      <c r="O705" s="301"/>
      <c r="P705" s="301"/>
      <c r="Q705" s="301"/>
      <c r="R705" s="301"/>
      <c r="S705" s="301"/>
      <c r="T705" s="301"/>
      <c r="U705" s="301"/>
      <c r="V705" s="301"/>
      <c r="W705" s="301"/>
      <c r="X705" s="301"/>
      <c r="Y705" s="301"/>
      <c r="Z705" s="301"/>
    </row>
    <row r="706" spans="1:26" ht="12.75" customHeight="1" x14ac:dyDescent="0.2">
      <c r="A706" s="301"/>
      <c r="B706" s="301"/>
      <c r="C706" s="301"/>
      <c r="D706" s="301"/>
      <c r="E706" s="301"/>
      <c r="F706" s="301"/>
      <c r="G706" s="301"/>
      <c r="H706" s="301"/>
      <c r="I706" s="301"/>
      <c r="J706" s="301"/>
      <c r="K706" s="301"/>
      <c r="L706" s="301"/>
      <c r="M706" s="301"/>
      <c r="N706" s="301"/>
      <c r="O706" s="301"/>
      <c r="P706" s="301"/>
      <c r="Q706" s="301"/>
      <c r="R706" s="301"/>
      <c r="S706" s="301"/>
      <c r="T706" s="301"/>
      <c r="U706" s="301"/>
      <c r="V706" s="301"/>
      <c r="W706" s="301"/>
      <c r="X706" s="301"/>
      <c r="Y706" s="301"/>
      <c r="Z706" s="301"/>
    </row>
    <row r="707" spans="1:26" ht="12.75" customHeight="1" x14ac:dyDescent="0.2">
      <c r="A707" s="301"/>
      <c r="B707" s="301"/>
      <c r="C707" s="301"/>
      <c r="D707" s="301"/>
      <c r="E707" s="301"/>
      <c r="F707" s="301"/>
      <c r="G707" s="301"/>
      <c r="H707" s="301"/>
      <c r="I707" s="301"/>
      <c r="J707" s="301"/>
      <c r="K707" s="301"/>
      <c r="L707" s="301"/>
      <c r="M707" s="301"/>
      <c r="N707" s="301"/>
      <c r="O707" s="301"/>
      <c r="P707" s="301"/>
      <c r="Q707" s="301"/>
      <c r="R707" s="301"/>
      <c r="S707" s="301"/>
      <c r="T707" s="301"/>
      <c r="U707" s="301"/>
      <c r="V707" s="301"/>
      <c r="W707" s="301"/>
      <c r="X707" s="301"/>
      <c r="Y707" s="301"/>
      <c r="Z707" s="301"/>
    </row>
    <row r="708" spans="1:26" ht="12.75" customHeight="1" x14ac:dyDescent="0.2">
      <c r="A708" s="301"/>
      <c r="B708" s="301"/>
      <c r="C708" s="301"/>
      <c r="D708" s="301"/>
      <c r="E708" s="301"/>
      <c r="F708" s="301"/>
      <c r="G708" s="301"/>
      <c r="H708" s="301"/>
      <c r="I708" s="301"/>
      <c r="J708" s="301"/>
      <c r="K708" s="301"/>
      <c r="L708" s="301"/>
      <c r="M708" s="301"/>
      <c r="N708" s="301"/>
      <c r="O708" s="301"/>
      <c r="P708" s="301"/>
      <c r="Q708" s="301"/>
      <c r="R708" s="301"/>
      <c r="S708" s="301"/>
      <c r="T708" s="301"/>
      <c r="U708" s="301"/>
      <c r="V708" s="301"/>
      <c r="W708" s="301"/>
      <c r="X708" s="301"/>
      <c r="Y708" s="301"/>
      <c r="Z708" s="301"/>
    </row>
    <row r="709" spans="1:26" ht="12.75" customHeight="1" x14ac:dyDescent="0.2">
      <c r="A709" s="301"/>
      <c r="B709" s="301"/>
      <c r="C709" s="301"/>
      <c r="D709" s="301"/>
      <c r="E709" s="301"/>
      <c r="F709" s="301"/>
      <c r="G709" s="301"/>
      <c r="H709" s="301"/>
      <c r="I709" s="301"/>
      <c r="J709" s="301"/>
      <c r="K709" s="301"/>
      <c r="L709" s="301"/>
      <c r="M709" s="301"/>
      <c r="N709" s="301"/>
      <c r="O709" s="301"/>
      <c r="P709" s="301"/>
      <c r="Q709" s="301"/>
      <c r="R709" s="301"/>
      <c r="S709" s="301"/>
      <c r="T709" s="301"/>
      <c r="U709" s="301"/>
      <c r="V709" s="301"/>
      <c r="W709" s="301"/>
      <c r="X709" s="301"/>
      <c r="Y709" s="301"/>
      <c r="Z709" s="301"/>
    </row>
    <row r="710" spans="1:26" ht="12.75" customHeight="1" x14ac:dyDescent="0.2">
      <c r="A710" s="301"/>
      <c r="B710" s="301"/>
      <c r="C710" s="301"/>
      <c r="D710" s="301"/>
      <c r="E710" s="301"/>
      <c r="F710" s="301"/>
      <c r="G710" s="301"/>
      <c r="H710" s="301"/>
      <c r="I710" s="301"/>
      <c r="J710" s="301"/>
      <c r="K710" s="301"/>
      <c r="L710" s="301"/>
      <c r="M710" s="301"/>
      <c r="N710" s="301"/>
      <c r="O710" s="301"/>
      <c r="P710" s="301"/>
      <c r="Q710" s="301"/>
      <c r="R710" s="301"/>
      <c r="S710" s="301"/>
      <c r="T710" s="301"/>
      <c r="U710" s="301"/>
      <c r="V710" s="301"/>
      <c r="W710" s="301"/>
      <c r="X710" s="301"/>
      <c r="Y710" s="301"/>
      <c r="Z710" s="301"/>
    </row>
    <row r="711" spans="1:26" ht="12.75" customHeight="1" x14ac:dyDescent="0.2">
      <c r="A711" s="301"/>
      <c r="B711" s="301"/>
      <c r="C711" s="301"/>
      <c r="D711" s="301"/>
      <c r="E711" s="301"/>
      <c r="F711" s="301"/>
      <c r="G711" s="301"/>
      <c r="H711" s="301"/>
      <c r="I711" s="301"/>
      <c r="J711" s="301"/>
      <c r="K711" s="301"/>
      <c r="L711" s="301"/>
      <c r="M711" s="301"/>
      <c r="N711" s="301"/>
      <c r="O711" s="301"/>
      <c r="P711" s="301"/>
      <c r="Q711" s="301"/>
      <c r="R711" s="301"/>
      <c r="S711" s="301"/>
      <c r="T711" s="301"/>
      <c r="U711" s="301"/>
      <c r="V711" s="301"/>
      <c r="W711" s="301"/>
      <c r="X711" s="301"/>
      <c r="Y711" s="301"/>
      <c r="Z711" s="301"/>
    </row>
    <row r="712" spans="1:26" ht="12.75" customHeight="1" x14ac:dyDescent="0.2">
      <c r="A712" s="301"/>
      <c r="B712" s="301"/>
      <c r="C712" s="301"/>
      <c r="D712" s="301"/>
      <c r="E712" s="301"/>
      <c r="F712" s="301"/>
      <c r="G712" s="301"/>
      <c r="H712" s="301"/>
      <c r="I712" s="301"/>
      <c r="J712" s="301"/>
      <c r="K712" s="301"/>
      <c r="L712" s="301"/>
      <c r="M712" s="301"/>
      <c r="N712" s="301"/>
      <c r="O712" s="301"/>
      <c r="P712" s="301"/>
      <c r="Q712" s="301"/>
      <c r="R712" s="301"/>
      <c r="S712" s="301"/>
      <c r="T712" s="301"/>
      <c r="U712" s="301"/>
      <c r="V712" s="301"/>
      <c r="W712" s="301"/>
      <c r="X712" s="301"/>
      <c r="Y712" s="301"/>
      <c r="Z712" s="301"/>
    </row>
    <row r="713" spans="1:26" ht="12.75" customHeight="1" x14ac:dyDescent="0.2">
      <c r="A713" s="301"/>
      <c r="B713" s="301"/>
      <c r="C713" s="301"/>
      <c r="D713" s="301"/>
      <c r="E713" s="301"/>
      <c r="F713" s="301"/>
      <c r="G713" s="301"/>
      <c r="H713" s="301"/>
      <c r="I713" s="301"/>
      <c r="J713" s="301"/>
      <c r="K713" s="301"/>
      <c r="L713" s="301"/>
      <c r="M713" s="301"/>
      <c r="N713" s="301"/>
      <c r="O713" s="301"/>
      <c r="P713" s="301"/>
      <c r="Q713" s="301"/>
      <c r="R713" s="301"/>
      <c r="S713" s="301"/>
      <c r="T713" s="301"/>
      <c r="U713" s="301"/>
      <c r="V713" s="301"/>
      <c r="W713" s="301"/>
      <c r="X713" s="301"/>
      <c r="Y713" s="301"/>
      <c r="Z713" s="301"/>
    </row>
    <row r="714" spans="1:26" ht="12.75" customHeight="1" x14ac:dyDescent="0.2">
      <c r="A714" s="301"/>
      <c r="B714" s="301"/>
      <c r="C714" s="301"/>
      <c r="D714" s="301"/>
      <c r="E714" s="301"/>
      <c r="F714" s="301"/>
      <c r="G714" s="301"/>
      <c r="H714" s="301"/>
      <c r="I714" s="301"/>
      <c r="J714" s="301"/>
      <c r="K714" s="301"/>
      <c r="L714" s="301"/>
      <c r="M714" s="301"/>
      <c r="N714" s="301"/>
      <c r="O714" s="301"/>
      <c r="P714" s="301"/>
      <c r="Q714" s="301"/>
      <c r="R714" s="301"/>
      <c r="S714" s="301"/>
      <c r="T714" s="301"/>
      <c r="U714" s="301"/>
      <c r="V714" s="301"/>
      <c r="W714" s="301"/>
      <c r="X714" s="301"/>
      <c r="Y714" s="301"/>
      <c r="Z714" s="301"/>
    </row>
    <row r="715" spans="1:26" ht="12.75" customHeight="1" x14ac:dyDescent="0.2">
      <c r="A715" s="301"/>
      <c r="B715" s="301"/>
      <c r="C715" s="301"/>
      <c r="D715" s="301"/>
      <c r="E715" s="301"/>
      <c r="F715" s="301"/>
      <c r="G715" s="301"/>
      <c r="H715" s="301"/>
      <c r="I715" s="301"/>
      <c r="J715" s="301"/>
      <c r="K715" s="301"/>
      <c r="L715" s="301"/>
      <c r="M715" s="301"/>
      <c r="N715" s="301"/>
      <c r="O715" s="301"/>
      <c r="P715" s="301"/>
      <c r="Q715" s="301"/>
      <c r="R715" s="301"/>
      <c r="S715" s="301"/>
      <c r="T715" s="301"/>
      <c r="U715" s="301"/>
      <c r="V715" s="301"/>
      <c r="W715" s="301"/>
      <c r="X715" s="301"/>
      <c r="Y715" s="301"/>
      <c r="Z715" s="301"/>
    </row>
    <row r="716" spans="1:26" ht="12.75" customHeight="1" x14ac:dyDescent="0.2">
      <c r="A716" s="301"/>
      <c r="B716" s="301"/>
      <c r="C716" s="301"/>
      <c r="D716" s="301"/>
      <c r="E716" s="301"/>
      <c r="F716" s="301"/>
      <c r="G716" s="301"/>
      <c r="H716" s="301"/>
      <c r="I716" s="301"/>
      <c r="J716" s="301"/>
      <c r="K716" s="301"/>
      <c r="L716" s="301"/>
      <c r="M716" s="301"/>
      <c r="N716" s="301"/>
      <c r="O716" s="301"/>
      <c r="P716" s="301"/>
      <c r="Q716" s="301"/>
      <c r="R716" s="301"/>
      <c r="S716" s="301"/>
      <c r="T716" s="301"/>
      <c r="U716" s="301"/>
      <c r="V716" s="301"/>
      <c r="W716" s="301"/>
      <c r="X716" s="301"/>
      <c r="Y716" s="301"/>
      <c r="Z716" s="301"/>
    </row>
    <row r="717" spans="1:26" ht="12.75" customHeight="1" x14ac:dyDescent="0.2">
      <c r="A717" s="301"/>
      <c r="B717" s="301"/>
      <c r="C717" s="301"/>
      <c r="D717" s="301"/>
      <c r="E717" s="301"/>
      <c r="F717" s="301"/>
      <c r="G717" s="301"/>
      <c r="H717" s="301"/>
      <c r="I717" s="301"/>
      <c r="J717" s="301"/>
      <c r="K717" s="301"/>
      <c r="L717" s="301"/>
      <c r="M717" s="301"/>
      <c r="N717" s="301"/>
      <c r="O717" s="301"/>
      <c r="P717" s="301"/>
      <c r="Q717" s="301"/>
      <c r="R717" s="301"/>
      <c r="S717" s="301"/>
      <c r="T717" s="301"/>
      <c r="U717" s="301"/>
      <c r="V717" s="301"/>
      <c r="W717" s="301"/>
      <c r="X717" s="301"/>
      <c r="Y717" s="301"/>
      <c r="Z717" s="301"/>
    </row>
    <row r="718" spans="1:26" ht="12.75" customHeight="1" x14ac:dyDescent="0.2">
      <c r="A718" s="301"/>
      <c r="B718" s="301"/>
      <c r="C718" s="301"/>
      <c r="D718" s="301"/>
      <c r="E718" s="301"/>
      <c r="F718" s="301"/>
      <c r="G718" s="301"/>
      <c r="H718" s="301"/>
      <c r="I718" s="301"/>
      <c r="J718" s="301"/>
      <c r="K718" s="301"/>
      <c r="L718" s="301"/>
      <c r="M718" s="301"/>
      <c r="N718" s="301"/>
      <c r="O718" s="301"/>
      <c r="P718" s="301"/>
      <c r="Q718" s="301"/>
      <c r="R718" s="301"/>
      <c r="S718" s="301"/>
      <c r="T718" s="301"/>
      <c r="U718" s="301"/>
      <c r="V718" s="301"/>
      <c r="W718" s="301"/>
      <c r="X718" s="301"/>
      <c r="Y718" s="301"/>
      <c r="Z718" s="301"/>
    </row>
    <row r="719" spans="1:26" ht="12.75" customHeight="1" x14ac:dyDescent="0.2">
      <c r="A719" s="301"/>
      <c r="B719" s="301"/>
      <c r="C719" s="301"/>
      <c r="D719" s="301"/>
      <c r="E719" s="301"/>
      <c r="F719" s="301"/>
      <c r="G719" s="301"/>
      <c r="H719" s="301"/>
      <c r="I719" s="301"/>
      <c r="J719" s="301"/>
      <c r="K719" s="301"/>
      <c r="L719" s="301"/>
      <c r="M719" s="301"/>
      <c r="N719" s="301"/>
      <c r="O719" s="301"/>
      <c r="P719" s="301"/>
      <c r="Q719" s="301"/>
      <c r="R719" s="301"/>
      <c r="S719" s="301"/>
      <c r="T719" s="301"/>
      <c r="U719" s="301"/>
      <c r="V719" s="301"/>
      <c r="W719" s="301"/>
      <c r="X719" s="301"/>
      <c r="Y719" s="301"/>
      <c r="Z719" s="301"/>
    </row>
    <row r="720" spans="1:26" ht="12.75" customHeight="1" x14ac:dyDescent="0.2">
      <c r="A720" s="301"/>
      <c r="B720" s="301"/>
      <c r="C720" s="301"/>
      <c r="D720" s="301"/>
      <c r="E720" s="301"/>
      <c r="F720" s="301"/>
      <c r="G720" s="301"/>
      <c r="H720" s="301"/>
      <c r="I720" s="301"/>
      <c r="J720" s="301"/>
      <c r="K720" s="301"/>
      <c r="L720" s="301"/>
      <c r="M720" s="301"/>
      <c r="N720" s="301"/>
      <c r="O720" s="301"/>
      <c r="P720" s="301"/>
      <c r="Q720" s="301"/>
      <c r="R720" s="301"/>
      <c r="S720" s="301"/>
      <c r="T720" s="301"/>
      <c r="U720" s="301"/>
      <c r="V720" s="301"/>
      <c r="W720" s="301"/>
      <c r="X720" s="301"/>
      <c r="Y720" s="301"/>
      <c r="Z720" s="301"/>
    </row>
    <row r="721" spans="1:26" ht="12.75" customHeight="1" x14ac:dyDescent="0.2">
      <c r="A721" s="301"/>
      <c r="B721" s="301"/>
      <c r="C721" s="301"/>
      <c r="D721" s="301"/>
      <c r="E721" s="301"/>
      <c r="F721" s="301"/>
      <c r="G721" s="301"/>
      <c r="H721" s="301"/>
      <c r="I721" s="301"/>
      <c r="J721" s="301"/>
      <c r="K721" s="301"/>
      <c r="L721" s="301"/>
      <c r="M721" s="301"/>
      <c r="N721" s="301"/>
      <c r="O721" s="301"/>
      <c r="P721" s="301"/>
      <c r="Q721" s="301"/>
      <c r="R721" s="301"/>
      <c r="S721" s="301"/>
      <c r="T721" s="301"/>
      <c r="U721" s="301"/>
      <c r="V721" s="301"/>
      <c r="W721" s="301"/>
      <c r="X721" s="301"/>
      <c r="Y721" s="301"/>
      <c r="Z721" s="301"/>
    </row>
    <row r="722" spans="1:26" ht="12.75" customHeight="1" x14ac:dyDescent="0.2">
      <c r="A722" s="301"/>
      <c r="B722" s="301"/>
      <c r="C722" s="301"/>
      <c r="D722" s="301"/>
      <c r="E722" s="301"/>
      <c r="F722" s="301"/>
      <c r="G722" s="301"/>
      <c r="H722" s="301"/>
      <c r="I722" s="301"/>
      <c r="J722" s="301"/>
      <c r="K722" s="301"/>
      <c r="L722" s="301"/>
      <c r="M722" s="301"/>
      <c r="N722" s="301"/>
      <c r="O722" s="301"/>
      <c r="P722" s="301"/>
      <c r="Q722" s="301"/>
      <c r="R722" s="301"/>
      <c r="S722" s="301"/>
      <c r="T722" s="301"/>
      <c r="U722" s="301"/>
      <c r="V722" s="301"/>
      <c r="W722" s="301"/>
      <c r="X722" s="301"/>
      <c r="Y722" s="301"/>
      <c r="Z722" s="301"/>
    </row>
    <row r="723" spans="1:26" ht="12.75" customHeight="1" x14ac:dyDescent="0.2">
      <c r="A723" s="301"/>
      <c r="B723" s="301"/>
      <c r="C723" s="301"/>
      <c r="D723" s="301"/>
      <c r="E723" s="301"/>
      <c r="F723" s="301"/>
      <c r="G723" s="301"/>
      <c r="H723" s="301"/>
      <c r="I723" s="301"/>
      <c r="J723" s="301"/>
      <c r="K723" s="301"/>
      <c r="L723" s="301"/>
      <c r="M723" s="301"/>
      <c r="N723" s="301"/>
      <c r="O723" s="301"/>
      <c r="P723" s="301"/>
      <c r="Q723" s="301"/>
      <c r="R723" s="301"/>
      <c r="S723" s="301"/>
      <c r="T723" s="301"/>
      <c r="U723" s="301"/>
      <c r="V723" s="301"/>
      <c r="W723" s="301"/>
      <c r="X723" s="301"/>
      <c r="Y723" s="301"/>
      <c r="Z723" s="301"/>
    </row>
    <row r="724" spans="1:26" ht="12.75" customHeight="1" x14ac:dyDescent="0.2">
      <c r="A724" s="301"/>
      <c r="B724" s="301"/>
      <c r="C724" s="301"/>
      <c r="D724" s="301"/>
      <c r="E724" s="301"/>
      <c r="F724" s="301"/>
      <c r="G724" s="301"/>
      <c r="H724" s="301"/>
      <c r="I724" s="301"/>
      <c r="J724" s="301"/>
      <c r="K724" s="301"/>
      <c r="L724" s="301"/>
      <c r="M724" s="301"/>
      <c r="N724" s="301"/>
      <c r="O724" s="301"/>
      <c r="P724" s="301"/>
      <c r="Q724" s="301"/>
      <c r="R724" s="301"/>
      <c r="S724" s="301"/>
      <c r="T724" s="301"/>
      <c r="U724" s="301"/>
      <c r="V724" s="301"/>
      <c r="W724" s="301"/>
      <c r="X724" s="301"/>
      <c r="Y724" s="301"/>
      <c r="Z724" s="301"/>
    </row>
    <row r="725" spans="1:26" ht="12.75" customHeight="1" x14ac:dyDescent="0.2">
      <c r="A725" s="301"/>
      <c r="B725" s="301"/>
      <c r="C725" s="301"/>
      <c r="D725" s="301"/>
      <c r="E725" s="301"/>
      <c r="F725" s="301"/>
      <c r="G725" s="301"/>
      <c r="H725" s="301"/>
      <c r="I725" s="301"/>
      <c r="J725" s="301"/>
      <c r="K725" s="301"/>
      <c r="L725" s="301"/>
      <c r="M725" s="301"/>
      <c r="N725" s="301"/>
      <c r="O725" s="301"/>
      <c r="P725" s="301"/>
      <c r="Q725" s="301"/>
      <c r="R725" s="301"/>
      <c r="S725" s="301"/>
      <c r="T725" s="301"/>
      <c r="U725" s="301"/>
      <c r="V725" s="301"/>
      <c r="W725" s="301"/>
      <c r="X725" s="301"/>
      <c r="Y725" s="301"/>
      <c r="Z725" s="301"/>
    </row>
    <row r="726" spans="1:26" ht="12.75" customHeight="1" x14ac:dyDescent="0.2">
      <c r="A726" s="301"/>
      <c r="B726" s="301"/>
      <c r="C726" s="301"/>
      <c r="D726" s="301"/>
      <c r="E726" s="301"/>
      <c r="F726" s="301"/>
      <c r="G726" s="301"/>
      <c r="H726" s="301"/>
      <c r="I726" s="301"/>
      <c r="J726" s="301"/>
      <c r="K726" s="301"/>
      <c r="L726" s="301"/>
      <c r="M726" s="301"/>
      <c r="N726" s="301"/>
      <c r="O726" s="301"/>
      <c r="P726" s="301"/>
      <c r="Q726" s="301"/>
      <c r="R726" s="301"/>
      <c r="S726" s="301"/>
      <c r="T726" s="301"/>
      <c r="U726" s="301"/>
      <c r="V726" s="301"/>
      <c r="W726" s="301"/>
      <c r="X726" s="301"/>
      <c r="Y726" s="301"/>
      <c r="Z726" s="301"/>
    </row>
    <row r="727" spans="1:26" ht="12.75" customHeight="1" x14ac:dyDescent="0.2">
      <c r="A727" s="301"/>
      <c r="B727" s="301"/>
      <c r="C727" s="301"/>
      <c r="D727" s="301"/>
      <c r="E727" s="301"/>
      <c r="F727" s="301"/>
      <c r="G727" s="301"/>
      <c r="H727" s="301"/>
      <c r="I727" s="301"/>
      <c r="J727" s="301"/>
      <c r="K727" s="301"/>
      <c r="L727" s="301"/>
      <c r="M727" s="301"/>
      <c r="N727" s="301"/>
      <c r="O727" s="301"/>
      <c r="P727" s="301"/>
      <c r="Q727" s="301"/>
      <c r="R727" s="301"/>
      <c r="S727" s="301"/>
      <c r="T727" s="301"/>
      <c r="U727" s="301"/>
      <c r="V727" s="301"/>
      <c r="W727" s="301"/>
      <c r="X727" s="301"/>
      <c r="Y727" s="301"/>
      <c r="Z727" s="301"/>
    </row>
    <row r="728" spans="1:26" ht="12.75" customHeight="1" x14ac:dyDescent="0.2">
      <c r="A728" s="301"/>
      <c r="B728" s="301"/>
      <c r="C728" s="301"/>
      <c r="D728" s="301"/>
      <c r="E728" s="301"/>
      <c r="F728" s="301"/>
      <c r="G728" s="301"/>
      <c r="H728" s="301"/>
      <c r="I728" s="301"/>
      <c r="J728" s="301"/>
      <c r="K728" s="301"/>
      <c r="L728" s="301"/>
      <c r="M728" s="301"/>
      <c r="N728" s="301"/>
      <c r="O728" s="301"/>
      <c r="P728" s="301"/>
      <c r="Q728" s="301"/>
      <c r="R728" s="301"/>
      <c r="S728" s="301"/>
      <c r="T728" s="301"/>
      <c r="U728" s="301"/>
      <c r="V728" s="301"/>
      <c r="W728" s="301"/>
      <c r="X728" s="301"/>
      <c r="Y728" s="301"/>
      <c r="Z728" s="301"/>
    </row>
    <row r="729" spans="1:26" ht="12.75" customHeight="1" x14ac:dyDescent="0.2">
      <c r="A729" s="301"/>
      <c r="B729" s="301"/>
      <c r="C729" s="301"/>
      <c r="D729" s="301"/>
      <c r="E729" s="301"/>
      <c r="F729" s="301"/>
      <c r="G729" s="301"/>
      <c r="H729" s="301"/>
      <c r="I729" s="301"/>
      <c r="J729" s="301"/>
      <c r="K729" s="301"/>
      <c r="L729" s="301"/>
      <c r="M729" s="301"/>
      <c r="N729" s="301"/>
      <c r="O729" s="301"/>
      <c r="P729" s="301"/>
      <c r="Q729" s="301"/>
      <c r="R729" s="301"/>
      <c r="S729" s="301"/>
      <c r="T729" s="301"/>
      <c r="U729" s="301"/>
      <c r="V729" s="301"/>
      <c r="W729" s="301"/>
      <c r="X729" s="301"/>
      <c r="Y729" s="301"/>
      <c r="Z729" s="301"/>
    </row>
    <row r="730" spans="1:26" ht="12.75" customHeight="1" x14ac:dyDescent="0.2">
      <c r="A730" s="301"/>
      <c r="B730" s="301"/>
      <c r="C730" s="301"/>
      <c r="D730" s="301"/>
      <c r="E730" s="301"/>
      <c r="F730" s="301"/>
      <c r="G730" s="301"/>
      <c r="H730" s="301"/>
      <c r="I730" s="301"/>
      <c r="J730" s="301"/>
      <c r="K730" s="301"/>
      <c r="L730" s="301"/>
      <c r="M730" s="301"/>
      <c r="N730" s="301"/>
      <c r="O730" s="301"/>
      <c r="P730" s="301"/>
      <c r="Q730" s="301"/>
      <c r="R730" s="301"/>
      <c r="S730" s="301"/>
      <c r="T730" s="301"/>
      <c r="U730" s="301"/>
      <c r="V730" s="301"/>
      <c r="W730" s="301"/>
      <c r="X730" s="301"/>
      <c r="Y730" s="301"/>
      <c r="Z730" s="301"/>
    </row>
    <row r="731" spans="1:26" ht="12.75" customHeight="1" x14ac:dyDescent="0.2">
      <c r="A731" s="301"/>
      <c r="B731" s="301"/>
      <c r="C731" s="301"/>
      <c r="D731" s="301"/>
      <c r="E731" s="301"/>
      <c r="F731" s="301"/>
      <c r="G731" s="301"/>
      <c r="H731" s="301"/>
      <c r="I731" s="301"/>
      <c r="J731" s="301"/>
      <c r="K731" s="301"/>
      <c r="L731" s="301"/>
      <c r="M731" s="301"/>
      <c r="N731" s="301"/>
      <c r="O731" s="301"/>
      <c r="P731" s="301"/>
      <c r="Q731" s="301"/>
      <c r="R731" s="301"/>
      <c r="S731" s="301"/>
      <c r="T731" s="301"/>
      <c r="U731" s="301"/>
      <c r="V731" s="301"/>
      <c r="W731" s="301"/>
      <c r="X731" s="301"/>
      <c r="Y731" s="301"/>
      <c r="Z731" s="301"/>
    </row>
    <row r="732" spans="1:26" ht="12.75" customHeight="1" x14ac:dyDescent="0.2">
      <c r="A732" s="301"/>
      <c r="B732" s="301"/>
      <c r="C732" s="301"/>
      <c r="D732" s="301"/>
      <c r="E732" s="301"/>
      <c r="F732" s="301"/>
      <c r="G732" s="301"/>
      <c r="H732" s="301"/>
      <c r="I732" s="301"/>
      <c r="J732" s="301"/>
      <c r="K732" s="301"/>
      <c r="L732" s="301"/>
      <c r="M732" s="301"/>
      <c r="N732" s="301"/>
      <c r="O732" s="301"/>
      <c r="P732" s="301"/>
      <c r="Q732" s="301"/>
      <c r="R732" s="301"/>
      <c r="S732" s="301"/>
      <c r="T732" s="301"/>
      <c r="U732" s="301"/>
      <c r="V732" s="301"/>
      <c r="W732" s="301"/>
      <c r="X732" s="301"/>
      <c r="Y732" s="301"/>
      <c r="Z732" s="301"/>
    </row>
    <row r="733" spans="1:26" ht="12.75" customHeight="1" x14ac:dyDescent="0.2">
      <c r="A733" s="301"/>
      <c r="B733" s="301"/>
      <c r="C733" s="301"/>
      <c r="D733" s="301"/>
      <c r="E733" s="301"/>
      <c r="F733" s="301"/>
      <c r="G733" s="301"/>
      <c r="H733" s="301"/>
      <c r="I733" s="301"/>
      <c r="J733" s="301"/>
      <c r="K733" s="301"/>
      <c r="L733" s="301"/>
      <c r="M733" s="301"/>
      <c r="N733" s="301"/>
      <c r="O733" s="301"/>
      <c r="P733" s="301"/>
      <c r="Q733" s="301"/>
      <c r="R733" s="301"/>
      <c r="S733" s="301"/>
      <c r="T733" s="301"/>
      <c r="U733" s="301"/>
      <c r="V733" s="301"/>
      <c r="W733" s="301"/>
      <c r="X733" s="301"/>
      <c r="Y733" s="301"/>
      <c r="Z733" s="301"/>
    </row>
    <row r="734" spans="1:26" ht="12.75" customHeight="1" x14ac:dyDescent="0.2">
      <c r="A734" s="301"/>
      <c r="B734" s="301"/>
      <c r="C734" s="301"/>
      <c r="D734" s="301"/>
      <c r="E734" s="301"/>
      <c r="F734" s="301"/>
      <c r="G734" s="301"/>
      <c r="H734" s="301"/>
      <c r="I734" s="301"/>
      <c r="J734" s="301"/>
      <c r="K734" s="301"/>
      <c r="L734" s="301"/>
      <c r="M734" s="301"/>
      <c r="N734" s="301"/>
      <c r="O734" s="301"/>
      <c r="P734" s="301"/>
      <c r="Q734" s="301"/>
      <c r="R734" s="301"/>
      <c r="S734" s="301"/>
      <c r="T734" s="301"/>
      <c r="U734" s="301"/>
      <c r="V734" s="301"/>
      <c r="W734" s="301"/>
      <c r="X734" s="301"/>
      <c r="Y734" s="301"/>
      <c r="Z734" s="301"/>
    </row>
    <row r="735" spans="1:26" ht="12.75" customHeight="1" x14ac:dyDescent="0.2">
      <c r="A735" s="301"/>
      <c r="B735" s="301"/>
      <c r="C735" s="301"/>
      <c r="D735" s="301"/>
      <c r="E735" s="301"/>
      <c r="F735" s="301"/>
      <c r="G735" s="301"/>
      <c r="H735" s="301"/>
      <c r="I735" s="301"/>
      <c r="J735" s="301"/>
      <c r="K735" s="301"/>
      <c r="L735" s="301"/>
      <c r="M735" s="301"/>
      <c r="N735" s="301"/>
      <c r="O735" s="301"/>
      <c r="P735" s="301"/>
      <c r="Q735" s="301"/>
      <c r="R735" s="301"/>
      <c r="S735" s="301"/>
      <c r="T735" s="301"/>
      <c r="U735" s="301"/>
      <c r="V735" s="301"/>
      <c r="W735" s="301"/>
      <c r="X735" s="301"/>
      <c r="Y735" s="301"/>
      <c r="Z735" s="301"/>
    </row>
    <row r="736" spans="1:26" ht="12.75" customHeight="1" x14ac:dyDescent="0.2">
      <c r="A736" s="301"/>
      <c r="B736" s="301"/>
      <c r="C736" s="301"/>
      <c r="D736" s="301"/>
      <c r="E736" s="301"/>
      <c r="F736" s="301"/>
      <c r="G736" s="301"/>
      <c r="H736" s="301"/>
      <c r="I736" s="301"/>
      <c r="J736" s="301"/>
      <c r="K736" s="301"/>
      <c r="L736" s="301"/>
      <c r="M736" s="301"/>
      <c r="N736" s="301"/>
      <c r="O736" s="301"/>
      <c r="P736" s="301"/>
      <c r="Q736" s="301"/>
      <c r="R736" s="301"/>
      <c r="S736" s="301"/>
      <c r="T736" s="301"/>
      <c r="U736" s="301"/>
      <c r="V736" s="301"/>
      <c r="W736" s="301"/>
      <c r="X736" s="301"/>
      <c r="Y736" s="301"/>
      <c r="Z736" s="301"/>
    </row>
    <row r="737" spans="1:26" ht="12.75" customHeight="1" x14ac:dyDescent="0.2">
      <c r="A737" s="301"/>
      <c r="B737" s="301"/>
      <c r="C737" s="301"/>
      <c r="D737" s="301"/>
      <c r="E737" s="301"/>
      <c r="F737" s="301"/>
      <c r="G737" s="301"/>
      <c r="H737" s="301"/>
      <c r="I737" s="301"/>
      <c r="J737" s="301"/>
      <c r="K737" s="301"/>
      <c r="L737" s="301"/>
      <c r="M737" s="301"/>
      <c r="N737" s="301"/>
      <c r="O737" s="301"/>
      <c r="P737" s="301"/>
      <c r="Q737" s="301"/>
      <c r="R737" s="301"/>
      <c r="S737" s="301"/>
      <c r="T737" s="301"/>
      <c r="U737" s="301"/>
      <c r="V737" s="301"/>
      <c r="W737" s="301"/>
      <c r="X737" s="301"/>
      <c r="Y737" s="301"/>
      <c r="Z737" s="301"/>
    </row>
    <row r="738" spans="1:26" ht="12.75" customHeight="1" x14ac:dyDescent="0.2">
      <c r="A738" s="301"/>
      <c r="B738" s="301"/>
      <c r="C738" s="301"/>
      <c r="D738" s="301"/>
      <c r="E738" s="301"/>
      <c r="F738" s="301"/>
      <c r="G738" s="301"/>
      <c r="H738" s="301"/>
      <c r="I738" s="301"/>
      <c r="J738" s="301"/>
      <c r="K738" s="301"/>
      <c r="L738" s="301"/>
      <c r="M738" s="301"/>
      <c r="N738" s="301"/>
      <c r="O738" s="301"/>
      <c r="P738" s="301"/>
      <c r="Q738" s="301"/>
      <c r="R738" s="301"/>
      <c r="S738" s="301"/>
      <c r="T738" s="301"/>
      <c r="U738" s="301"/>
      <c r="V738" s="301"/>
      <c r="W738" s="301"/>
      <c r="X738" s="301"/>
      <c r="Y738" s="301"/>
      <c r="Z738" s="301"/>
    </row>
    <row r="739" spans="1:26" ht="12.75" customHeight="1" x14ac:dyDescent="0.2">
      <c r="A739" s="301"/>
      <c r="B739" s="301"/>
      <c r="C739" s="301"/>
      <c r="D739" s="301"/>
      <c r="E739" s="301"/>
      <c r="F739" s="301"/>
      <c r="G739" s="301"/>
      <c r="H739" s="301"/>
      <c r="I739" s="301"/>
      <c r="J739" s="301"/>
      <c r="K739" s="301"/>
      <c r="L739" s="301"/>
      <c r="M739" s="301"/>
      <c r="N739" s="301"/>
      <c r="O739" s="301"/>
      <c r="P739" s="301"/>
      <c r="Q739" s="301"/>
      <c r="R739" s="301"/>
      <c r="S739" s="301"/>
      <c r="T739" s="301"/>
      <c r="U739" s="301"/>
      <c r="V739" s="301"/>
      <c r="W739" s="301"/>
      <c r="X739" s="301"/>
      <c r="Y739" s="301"/>
      <c r="Z739" s="301"/>
    </row>
    <row r="740" spans="1:26" ht="12.75" customHeight="1" x14ac:dyDescent="0.2">
      <c r="A740" s="301"/>
      <c r="B740" s="301"/>
      <c r="C740" s="301"/>
      <c r="D740" s="301"/>
      <c r="E740" s="301"/>
      <c r="F740" s="301"/>
      <c r="G740" s="301"/>
      <c r="H740" s="301"/>
      <c r="I740" s="301"/>
      <c r="J740" s="301"/>
      <c r="K740" s="301"/>
      <c r="L740" s="301"/>
      <c r="M740" s="301"/>
      <c r="N740" s="301"/>
      <c r="O740" s="301"/>
      <c r="P740" s="301"/>
      <c r="Q740" s="301"/>
      <c r="R740" s="301"/>
      <c r="S740" s="301"/>
      <c r="T740" s="301"/>
      <c r="U740" s="301"/>
      <c r="V740" s="301"/>
      <c r="W740" s="301"/>
      <c r="X740" s="301"/>
      <c r="Y740" s="301"/>
      <c r="Z740" s="301"/>
    </row>
    <row r="741" spans="1:26" ht="12.75" customHeight="1" x14ac:dyDescent="0.2">
      <c r="A741" s="301"/>
      <c r="B741" s="301"/>
      <c r="C741" s="301"/>
      <c r="D741" s="301"/>
      <c r="E741" s="301"/>
      <c r="F741" s="301"/>
      <c r="G741" s="301"/>
      <c r="H741" s="301"/>
      <c r="I741" s="301"/>
      <c r="J741" s="301"/>
      <c r="K741" s="301"/>
      <c r="L741" s="301"/>
      <c r="M741" s="301"/>
      <c r="N741" s="301"/>
      <c r="O741" s="301"/>
      <c r="P741" s="301"/>
      <c r="Q741" s="301"/>
      <c r="R741" s="301"/>
      <c r="S741" s="301"/>
      <c r="T741" s="301"/>
      <c r="U741" s="301"/>
      <c r="V741" s="301"/>
      <c r="W741" s="301"/>
      <c r="X741" s="301"/>
      <c r="Y741" s="301"/>
      <c r="Z741" s="301"/>
    </row>
    <row r="742" spans="1:26" ht="12.75" customHeight="1" x14ac:dyDescent="0.2">
      <c r="A742" s="301"/>
      <c r="B742" s="301"/>
      <c r="C742" s="301"/>
      <c r="D742" s="301"/>
      <c r="E742" s="301"/>
      <c r="F742" s="301"/>
      <c r="G742" s="301"/>
      <c r="H742" s="301"/>
      <c r="I742" s="301"/>
      <c r="J742" s="301"/>
      <c r="K742" s="301"/>
      <c r="L742" s="301"/>
      <c r="M742" s="301"/>
      <c r="N742" s="301"/>
      <c r="O742" s="301"/>
      <c r="P742" s="301"/>
      <c r="Q742" s="301"/>
      <c r="R742" s="301"/>
      <c r="S742" s="301"/>
      <c r="T742" s="301"/>
      <c r="U742" s="301"/>
      <c r="V742" s="301"/>
      <c r="W742" s="301"/>
      <c r="X742" s="301"/>
      <c r="Y742" s="301"/>
      <c r="Z742" s="301"/>
    </row>
    <row r="743" spans="1:26" ht="12.75" customHeight="1" x14ac:dyDescent="0.2">
      <c r="A743" s="301"/>
      <c r="B743" s="301"/>
      <c r="C743" s="301"/>
      <c r="D743" s="301"/>
      <c r="E743" s="301"/>
      <c r="F743" s="301"/>
      <c r="G743" s="301"/>
      <c r="H743" s="301"/>
      <c r="I743" s="301"/>
      <c r="J743" s="301"/>
      <c r="K743" s="301"/>
      <c r="L743" s="301"/>
      <c r="M743" s="301"/>
      <c r="N743" s="301"/>
      <c r="O743" s="301"/>
      <c r="P743" s="301"/>
      <c r="Q743" s="301"/>
      <c r="R743" s="301"/>
      <c r="S743" s="301"/>
      <c r="T743" s="301"/>
      <c r="U743" s="301"/>
      <c r="V743" s="301"/>
      <c r="W743" s="301"/>
      <c r="X743" s="301"/>
      <c r="Y743" s="301"/>
      <c r="Z743" s="301"/>
    </row>
    <row r="744" spans="1:26" ht="12.75" customHeight="1" x14ac:dyDescent="0.2">
      <c r="A744" s="301"/>
      <c r="B744" s="301"/>
      <c r="C744" s="301"/>
      <c r="D744" s="301"/>
      <c r="E744" s="301"/>
      <c r="F744" s="301"/>
      <c r="G744" s="301"/>
      <c r="H744" s="301"/>
      <c r="I744" s="301"/>
      <c r="J744" s="301"/>
      <c r="K744" s="301"/>
      <c r="L744" s="301"/>
      <c r="M744" s="301"/>
      <c r="N744" s="301"/>
      <c r="O744" s="301"/>
      <c r="P744" s="301"/>
      <c r="Q744" s="301"/>
      <c r="R744" s="301"/>
      <c r="S744" s="301"/>
      <c r="T744" s="301"/>
      <c r="U744" s="301"/>
      <c r="V744" s="301"/>
      <c r="W744" s="301"/>
      <c r="X744" s="301"/>
      <c r="Y744" s="301"/>
      <c r="Z744" s="301"/>
    </row>
    <row r="745" spans="1:26" ht="12.75" customHeight="1" x14ac:dyDescent="0.2">
      <c r="A745" s="301"/>
      <c r="B745" s="301"/>
      <c r="C745" s="301"/>
      <c r="D745" s="301"/>
      <c r="E745" s="301"/>
      <c r="F745" s="301"/>
      <c r="G745" s="301"/>
      <c r="H745" s="301"/>
      <c r="I745" s="301"/>
      <c r="J745" s="301"/>
      <c r="K745" s="301"/>
      <c r="L745" s="301"/>
      <c r="M745" s="301"/>
      <c r="N745" s="301"/>
      <c r="O745" s="301"/>
      <c r="P745" s="301"/>
      <c r="Q745" s="301"/>
      <c r="R745" s="301"/>
      <c r="S745" s="301"/>
      <c r="T745" s="301"/>
      <c r="U745" s="301"/>
      <c r="V745" s="301"/>
      <c r="W745" s="301"/>
      <c r="X745" s="301"/>
      <c r="Y745" s="301"/>
      <c r="Z745" s="301"/>
    </row>
    <row r="746" spans="1:26" ht="12.75" customHeight="1" x14ac:dyDescent="0.2">
      <c r="A746" s="301"/>
      <c r="B746" s="301"/>
      <c r="C746" s="301"/>
      <c r="D746" s="301"/>
      <c r="E746" s="301"/>
      <c r="F746" s="301"/>
      <c r="G746" s="301"/>
      <c r="H746" s="301"/>
      <c r="I746" s="301"/>
      <c r="J746" s="301"/>
      <c r="K746" s="301"/>
      <c r="L746" s="301"/>
      <c r="M746" s="301"/>
      <c r="N746" s="301"/>
      <c r="O746" s="301"/>
      <c r="P746" s="301"/>
      <c r="Q746" s="301"/>
      <c r="R746" s="301"/>
      <c r="S746" s="301"/>
      <c r="T746" s="301"/>
      <c r="U746" s="301"/>
      <c r="V746" s="301"/>
      <c r="W746" s="301"/>
      <c r="X746" s="301"/>
      <c r="Y746" s="301"/>
      <c r="Z746" s="301"/>
    </row>
    <row r="747" spans="1:26" ht="12.75" customHeight="1" x14ac:dyDescent="0.2">
      <c r="A747" s="301"/>
      <c r="B747" s="301"/>
      <c r="C747" s="301"/>
      <c r="D747" s="301"/>
      <c r="E747" s="301"/>
      <c r="F747" s="301"/>
      <c r="G747" s="301"/>
      <c r="H747" s="301"/>
      <c r="I747" s="301"/>
      <c r="J747" s="301"/>
      <c r="K747" s="301"/>
      <c r="L747" s="301"/>
      <c r="M747" s="301"/>
      <c r="N747" s="301"/>
      <c r="O747" s="301"/>
      <c r="P747" s="301"/>
      <c r="Q747" s="301"/>
      <c r="R747" s="301"/>
      <c r="S747" s="301"/>
      <c r="T747" s="301"/>
      <c r="U747" s="301"/>
      <c r="V747" s="301"/>
      <c r="W747" s="301"/>
      <c r="X747" s="301"/>
      <c r="Y747" s="301"/>
      <c r="Z747" s="301"/>
    </row>
    <row r="748" spans="1:26" ht="12.75" customHeight="1" x14ac:dyDescent="0.2">
      <c r="A748" s="301"/>
      <c r="B748" s="301"/>
      <c r="C748" s="301"/>
      <c r="D748" s="301"/>
      <c r="E748" s="301"/>
      <c r="F748" s="301"/>
      <c r="G748" s="301"/>
      <c r="H748" s="301"/>
      <c r="I748" s="301"/>
      <c r="J748" s="301"/>
      <c r="K748" s="301"/>
      <c r="L748" s="301"/>
      <c r="M748" s="301"/>
      <c r="N748" s="301"/>
      <c r="O748" s="301"/>
      <c r="P748" s="301"/>
      <c r="Q748" s="301"/>
      <c r="R748" s="301"/>
      <c r="S748" s="301"/>
      <c r="T748" s="301"/>
      <c r="U748" s="301"/>
      <c r="V748" s="301"/>
      <c r="W748" s="301"/>
      <c r="X748" s="301"/>
      <c r="Y748" s="301"/>
      <c r="Z748" s="301"/>
    </row>
    <row r="749" spans="1:26" ht="12.75" customHeight="1" x14ac:dyDescent="0.2">
      <c r="A749" s="301"/>
      <c r="B749" s="301"/>
      <c r="C749" s="301"/>
      <c r="D749" s="301"/>
      <c r="E749" s="301"/>
      <c r="F749" s="301"/>
      <c r="G749" s="301"/>
      <c r="H749" s="301"/>
      <c r="I749" s="301"/>
      <c r="J749" s="301"/>
      <c r="K749" s="301"/>
      <c r="L749" s="301"/>
      <c r="M749" s="301"/>
      <c r="N749" s="301"/>
      <c r="O749" s="301"/>
      <c r="P749" s="301"/>
      <c r="Q749" s="301"/>
      <c r="R749" s="301"/>
      <c r="S749" s="301"/>
      <c r="T749" s="301"/>
      <c r="U749" s="301"/>
      <c r="V749" s="301"/>
      <c r="W749" s="301"/>
      <c r="X749" s="301"/>
      <c r="Y749" s="301"/>
      <c r="Z749" s="301"/>
    </row>
    <row r="750" spans="1:26" ht="12.75" customHeight="1" x14ac:dyDescent="0.2">
      <c r="A750" s="301"/>
      <c r="B750" s="301"/>
      <c r="C750" s="301"/>
      <c r="D750" s="301"/>
      <c r="E750" s="301"/>
      <c r="F750" s="301"/>
      <c r="G750" s="301"/>
      <c r="H750" s="301"/>
      <c r="I750" s="301"/>
      <c r="J750" s="301"/>
      <c r="K750" s="301"/>
      <c r="L750" s="301"/>
      <c r="M750" s="301"/>
      <c r="N750" s="301"/>
      <c r="O750" s="301"/>
      <c r="P750" s="301"/>
      <c r="Q750" s="301"/>
      <c r="R750" s="301"/>
      <c r="S750" s="301"/>
      <c r="T750" s="301"/>
      <c r="U750" s="301"/>
      <c r="V750" s="301"/>
      <c r="W750" s="301"/>
      <c r="X750" s="301"/>
      <c r="Y750" s="301"/>
      <c r="Z750" s="301"/>
    </row>
    <row r="751" spans="1:26" ht="12.75" customHeight="1" x14ac:dyDescent="0.2">
      <c r="A751" s="301"/>
      <c r="B751" s="301"/>
      <c r="C751" s="301"/>
      <c r="D751" s="301"/>
      <c r="E751" s="301"/>
      <c r="F751" s="301"/>
      <c r="G751" s="301"/>
      <c r="H751" s="301"/>
      <c r="I751" s="301"/>
      <c r="J751" s="301"/>
      <c r="K751" s="301"/>
      <c r="L751" s="301"/>
      <c r="M751" s="301"/>
      <c r="N751" s="301"/>
      <c r="O751" s="301"/>
      <c r="P751" s="301"/>
      <c r="Q751" s="301"/>
      <c r="R751" s="301"/>
      <c r="S751" s="301"/>
      <c r="T751" s="301"/>
      <c r="U751" s="301"/>
      <c r="V751" s="301"/>
      <c r="W751" s="301"/>
      <c r="X751" s="301"/>
      <c r="Y751" s="301"/>
      <c r="Z751" s="301"/>
    </row>
    <row r="752" spans="1:26" ht="12.75" customHeight="1" x14ac:dyDescent="0.2">
      <c r="A752" s="301"/>
      <c r="B752" s="301"/>
      <c r="C752" s="301"/>
      <c r="D752" s="301"/>
      <c r="E752" s="301"/>
      <c r="F752" s="301"/>
      <c r="G752" s="301"/>
      <c r="H752" s="301"/>
      <c r="I752" s="301"/>
      <c r="J752" s="301"/>
      <c r="K752" s="301"/>
      <c r="L752" s="301"/>
      <c r="M752" s="301"/>
      <c r="N752" s="301"/>
      <c r="O752" s="301"/>
      <c r="P752" s="301"/>
      <c r="Q752" s="301"/>
      <c r="R752" s="301"/>
      <c r="S752" s="301"/>
      <c r="T752" s="301"/>
      <c r="U752" s="301"/>
      <c r="V752" s="301"/>
      <c r="W752" s="301"/>
      <c r="X752" s="301"/>
      <c r="Y752" s="301"/>
      <c r="Z752" s="301"/>
    </row>
    <row r="753" spans="1:26" ht="12.75" customHeight="1" x14ac:dyDescent="0.2">
      <c r="A753" s="301"/>
      <c r="B753" s="301"/>
      <c r="C753" s="301"/>
      <c r="D753" s="301"/>
      <c r="E753" s="301"/>
      <c r="F753" s="301"/>
      <c r="G753" s="301"/>
      <c r="H753" s="301"/>
      <c r="I753" s="301"/>
      <c r="J753" s="301"/>
      <c r="K753" s="301"/>
      <c r="L753" s="301"/>
      <c r="M753" s="301"/>
      <c r="N753" s="301"/>
      <c r="O753" s="301"/>
      <c r="P753" s="301"/>
      <c r="Q753" s="301"/>
      <c r="R753" s="301"/>
      <c r="S753" s="301"/>
      <c r="T753" s="301"/>
      <c r="U753" s="301"/>
      <c r="V753" s="301"/>
      <c r="W753" s="301"/>
      <c r="X753" s="301"/>
      <c r="Y753" s="301"/>
      <c r="Z753" s="301"/>
    </row>
    <row r="754" spans="1:26" ht="12.75" customHeight="1" x14ac:dyDescent="0.2">
      <c r="A754" s="301"/>
      <c r="B754" s="301"/>
      <c r="C754" s="301"/>
      <c r="D754" s="301"/>
      <c r="E754" s="301"/>
      <c r="F754" s="301"/>
      <c r="G754" s="301"/>
      <c r="H754" s="301"/>
      <c r="I754" s="301"/>
      <c r="J754" s="301"/>
      <c r="K754" s="301"/>
      <c r="L754" s="301"/>
      <c r="M754" s="301"/>
      <c r="N754" s="301"/>
      <c r="O754" s="301"/>
      <c r="P754" s="301"/>
      <c r="Q754" s="301"/>
      <c r="R754" s="301"/>
      <c r="S754" s="301"/>
      <c r="T754" s="301"/>
      <c r="U754" s="301"/>
      <c r="V754" s="301"/>
      <c r="W754" s="301"/>
      <c r="X754" s="301"/>
      <c r="Y754" s="301"/>
      <c r="Z754" s="301"/>
    </row>
    <row r="755" spans="1:26" ht="12.75" customHeight="1" x14ac:dyDescent="0.2">
      <c r="A755" s="301"/>
      <c r="B755" s="301"/>
      <c r="C755" s="301"/>
      <c r="D755" s="301"/>
      <c r="E755" s="301"/>
      <c r="F755" s="301"/>
      <c r="G755" s="301"/>
      <c r="H755" s="301"/>
      <c r="I755" s="301"/>
      <c r="J755" s="301"/>
      <c r="K755" s="301"/>
      <c r="L755" s="301"/>
      <c r="M755" s="301"/>
      <c r="N755" s="301"/>
      <c r="O755" s="301"/>
      <c r="P755" s="301"/>
      <c r="Q755" s="301"/>
      <c r="R755" s="301"/>
      <c r="S755" s="301"/>
      <c r="T755" s="301"/>
      <c r="U755" s="301"/>
      <c r="V755" s="301"/>
      <c r="W755" s="301"/>
      <c r="X755" s="301"/>
      <c r="Y755" s="301"/>
      <c r="Z755" s="301"/>
    </row>
    <row r="756" spans="1:26" ht="12.75" customHeight="1" x14ac:dyDescent="0.2">
      <c r="A756" s="301"/>
      <c r="B756" s="301"/>
      <c r="C756" s="301"/>
      <c r="D756" s="301"/>
      <c r="E756" s="301"/>
      <c r="F756" s="301"/>
      <c r="G756" s="301"/>
      <c r="H756" s="301"/>
      <c r="I756" s="301"/>
      <c r="J756" s="301"/>
      <c r="K756" s="301"/>
      <c r="L756" s="301"/>
      <c r="M756" s="301"/>
      <c r="N756" s="301"/>
      <c r="O756" s="301"/>
      <c r="P756" s="301"/>
      <c r="Q756" s="301"/>
      <c r="R756" s="301"/>
      <c r="S756" s="301"/>
      <c r="T756" s="301"/>
      <c r="U756" s="301"/>
      <c r="V756" s="301"/>
      <c r="W756" s="301"/>
      <c r="X756" s="301"/>
      <c r="Y756" s="301"/>
      <c r="Z756" s="301"/>
    </row>
    <row r="757" spans="1:26" ht="12.75" customHeight="1" x14ac:dyDescent="0.2">
      <c r="A757" s="301"/>
      <c r="B757" s="301"/>
      <c r="C757" s="301"/>
      <c r="D757" s="301"/>
      <c r="E757" s="301"/>
      <c r="F757" s="301"/>
      <c r="G757" s="301"/>
      <c r="H757" s="301"/>
      <c r="I757" s="301"/>
      <c r="J757" s="301"/>
      <c r="K757" s="301"/>
      <c r="L757" s="301"/>
      <c r="M757" s="301"/>
      <c r="N757" s="301"/>
      <c r="O757" s="301"/>
      <c r="P757" s="301"/>
      <c r="Q757" s="301"/>
      <c r="R757" s="301"/>
      <c r="S757" s="301"/>
      <c r="T757" s="301"/>
      <c r="U757" s="301"/>
      <c r="V757" s="301"/>
      <c r="W757" s="301"/>
      <c r="X757" s="301"/>
      <c r="Y757" s="301"/>
      <c r="Z757" s="301"/>
    </row>
    <row r="758" spans="1:26" ht="12.75" customHeight="1" x14ac:dyDescent="0.2">
      <c r="A758" s="301"/>
      <c r="B758" s="301"/>
      <c r="C758" s="301"/>
      <c r="D758" s="301"/>
      <c r="E758" s="301"/>
      <c r="F758" s="301"/>
      <c r="G758" s="301"/>
      <c r="H758" s="301"/>
      <c r="I758" s="301"/>
      <c r="J758" s="301"/>
      <c r="K758" s="301"/>
      <c r="L758" s="301"/>
      <c r="M758" s="301"/>
      <c r="N758" s="301"/>
      <c r="O758" s="301"/>
      <c r="P758" s="301"/>
      <c r="Q758" s="301"/>
      <c r="R758" s="301"/>
      <c r="S758" s="301"/>
      <c r="T758" s="301"/>
      <c r="U758" s="301"/>
      <c r="V758" s="301"/>
      <c r="W758" s="301"/>
      <c r="X758" s="301"/>
      <c r="Y758" s="301"/>
      <c r="Z758" s="301"/>
    </row>
    <row r="759" spans="1:26" ht="12.75" customHeight="1" x14ac:dyDescent="0.2">
      <c r="A759" s="301"/>
      <c r="B759" s="301"/>
      <c r="C759" s="301"/>
      <c r="D759" s="301"/>
      <c r="E759" s="301"/>
      <c r="F759" s="301"/>
      <c r="G759" s="301"/>
      <c r="H759" s="301"/>
      <c r="I759" s="301"/>
      <c r="J759" s="301"/>
      <c r="K759" s="301"/>
      <c r="L759" s="301"/>
      <c r="M759" s="301"/>
      <c r="N759" s="301"/>
      <c r="O759" s="301"/>
      <c r="P759" s="301"/>
      <c r="Q759" s="301"/>
      <c r="R759" s="301"/>
      <c r="S759" s="301"/>
      <c r="T759" s="301"/>
      <c r="U759" s="301"/>
      <c r="V759" s="301"/>
      <c r="W759" s="301"/>
      <c r="X759" s="301"/>
      <c r="Y759" s="301"/>
      <c r="Z759" s="301"/>
    </row>
    <row r="760" spans="1:26" ht="12.75" customHeight="1" x14ac:dyDescent="0.2">
      <c r="A760" s="301"/>
      <c r="B760" s="301"/>
      <c r="C760" s="301"/>
      <c r="D760" s="301"/>
      <c r="E760" s="301"/>
      <c r="F760" s="301"/>
      <c r="G760" s="301"/>
      <c r="H760" s="301"/>
      <c r="I760" s="301"/>
      <c r="J760" s="301"/>
      <c r="K760" s="301"/>
      <c r="L760" s="301"/>
      <c r="M760" s="301"/>
      <c r="N760" s="301"/>
      <c r="O760" s="301"/>
      <c r="P760" s="301"/>
      <c r="Q760" s="301"/>
      <c r="R760" s="301"/>
      <c r="S760" s="301"/>
      <c r="T760" s="301"/>
      <c r="U760" s="301"/>
      <c r="V760" s="301"/>
      <c r="W760" s="301"/>
      <c r="X760" s="301"/>
      <c r="Y760" s="301"/>
      <c r="Z760" s="301"/>
    </row>
    <row r="761" spans="1:26" ht="12.75" customHeight="1" x14ac:dyDescent="0.2">
      <c r="A761" s="301"/>
      <c r="B761" s="301"/>
      <c r="C761" s="301"/>
      <c r="D761" s="301"/>
      <c r="E761" s="301"/>
      <c r="F761" s="301"/>
      <c r="G761" s="301"/>
      <c r="H761" s="301"/>
      <c r="I761" s="301"/>
      <c r="J761" s="301"/>
      <c r="K761" s="301"/>
      <c r="L761" s="301"/>
      <c r="M761" s="301"/>
      <c r="N761" s="301"/>
      <c r="O761" s="301"/>
      <c r="P761" s="301"/>
      <c r="Q761" s="301"/>
      <c r="R761" s="301"/>
      <c r="S761" s="301"/>
      <c r="T761" s="301"/>
      <c r="U761" s="301"/>
      <c r="V761" s="301"/>
      <c r="W761" s="301"/>
      <c r="X761" s="301"/>
      <c r="Y761" s="301"/>
      <c r="Z761" s="301"/>
    </row>
    <row r="762" spans="1:26" ht="12.75" customHeight="1" x14ac:dyDescent="0.2">
      <c r="A762" s="301"/>
      <c r="B762" s="301"/>
      <c r="C762" s="301"/>
      <c r="D762" s="301"/>
      <c r="E762" s="301"/>
      <c r="F762" s="301"/>
      <c r="G762" s="301"/>
      <c r="H762" s="301"/>
      <c r="I762" s="301"/>
      <c r="J762" s="301"/>
      <c r="K762" s="301"/>
      <c r="L762" s="301"/>
      <c r="M762" s="301"/>
      <c r="N762" s="301"/>
      <c r="O762" s="301"/>
      <c r="P762" s="301"/>
      <c r="Q762" s="301"/>
      <c r="R762" s="301"/>
      <c r="S762" s="301"/>
      <c r="T762" s="301"/>
      <c r="U762" s="301"/>
      <c r="V762" s="301"/>
      <c r="W762" s="301"/>
      <c r="X762" s="301"/>
      <c r="Y762" s="301"/>
      <c r="Z762" s="301"/>
    </row>
    <row r="763" spans="1:26" ht="12.75" customHeight="1" x14ac:dyDescent="0.2">
      <c r="A763" s="301"/>
      <c r="B763" s="301"/>
      <c r="C763" s="301"/>
      <c r="D763" s="301"/>
      <c r="E763" s="301"/>
      <c r="F763" s="301"/>
      <c r="G763" s="301"/>
      <c r="H763" s="301"/>
      <c r="I763" s="301"/>
      <c r="J763" s="301"/>
      <c r="K763" s="301"/>
      <c r="L763" s="301"/>
      <c r="M763" s="301"/>
      <c r="N763" s="301"/>
      <c r="O763" s="301"/>
      <c r="P763" s="301"/>
      <c r="Q763" s="301"/>
      <c r="R763" s="301"/>
      <c r="S763" s="301"/>
      <c r="T763" s="301"/>
      <c r="U763" s="301"/>
      <c r="V763" s="301"/>
      <c r="W763" s="301"/>
      <c r="X763" s="301"/>
      <c r="Y763" s="301"/>
      <c r="Z763" s="301"/>
    </row>
    <row r="764" spans="1:26" ht="12.75" customHeight="1" x14ac:dyDescent="0.2">
      <c r="A764" s="301"/>
      <c r="B764" s="301"/>
      <c r="C764" s="301"/>
      <c r="D764" s="301"/>
      <c r="E764" s="301"/>
      <c r="F764" s="301"/>
      <c r="G764" s="301"/>
      <c r="H764" s="301"/>
      <c r="I764" s="301"/>
      <c r="J764" s="301"/>
      <c r="K764" s="301"/>
      <c r="L764" s="301"/>
      <c r="M764" s="301"/>
      <c r="N764" s="301"/>
      <c r="O764" s="301"/>
      <c r="P764" s="301"/>
      <c r="Q764" s="301"/>
      <c r="R764" s="301"/>
      <c r="S764" s="301"/>
      <c r="T764" s="301"/>
      <c r="U764" s="301"/>
      <c r="V764" s="301"/>
      <c r="W764" s="301"/>
      <c r="X764" s="301"/>
      <c r="Y764" s="301"/>
      <c r="Z764" s="301"/>
    </row>
    <row r="765" spans="1:26" ht="12.75" customHeight="1" x14ac:dyDescent="0.2">
      <c r="A765" s="301"/>
      <c r="B765" s="301"/>
      <c r="C765" s="301"/>
      <c r="D765" s="301"/>
      <c r="E765" s="301"/>
      <c r="F765" s="301"/>
      <c r="G765" s="301"/>
      <c r="H765" s="301"/>
      <c r="I765" s="301"/>
      <c r="J765" s="301"/>
      <c r="K765" s="301"/>
      <c r="L765" s="301"/>
      <c r="M765" s="301"/>
      <c r="N765" s="301"/>
      <c r="O765" s="301"/>
      <c r="P765" s="301"/>
      <c r="Q765" s="301"/>
      <c r="R765" s="301"/>
      <c r="S765" s="301"/>
      <c r="T765" s="301"/>
      <c r="U765" s="301"/>
      <c r="V765" s="301"/>
      <c r="W765" s="301"/>
      <c r="X765" s="301"/>
      <c r="Y765" s="301"/>
      <c r="Z765" s="301"/>
    </row>
    <row r="766" spans="1:26" ht="12.75" customHeight="1" x14ac:dyDescent="0.2">
      <c r="A766" s="301"/>
      <c r="B766" s="301"/>
      <c r="C766" s="301"/>
      <c r="D766" s="301"/>
      <c r="E766" s="301"/>
      <c r="F766" s="301"/>
      <c r="G766" s="301"/>
      <c r="H766" s="301"/>
      <c r="I766" s="301"/>
      <c r="J766" s="301"/>
      <c r="K766" s="301"/>
      <c r="L766" s="301"/>
      <c r="M766" s="301"/>
      <c r="N766" s="301"/>
      <c r="O766" s="301"/>
      <c r="P766" s="301"/>
      <c r="Q766" s="301"/>
      <c r="R766" s="301"/>
      <c r="S766" s="301"/>
      <c r="T766" s="301"/>
      <c r="U766" s="301"/>
      <c r="V766" s="301"/>
      <c r="W766" s="301"/>
      <c r="X766" s="301"/>
      <c r="Y766" s="301"/>
      <c r="Z766" s="301"/>
    </row>
    <row r="767" spans="1:26" ht="12.75" customHeight="1" x14ac:dyDescent="0.2">
      <c r="A767" s="301"/>
      <c r="B767" s="301"/>
      <c r="C767" s="301"/>
      <c r="D767" s="301"/>
      <c r="E767" s="301"/>
      <c r="F767" s="301"/>
      <c r="G767" s="301"/>
      <c r="H767" s="301"/>
      <c r="I767" s="301"/>
      <c r="J767" s="301"/>
      <c r="K767" s="301"/>
      <c r="L767" s="301"/>
      <c r="M767" s="301"/>
      <c r="N767" s="301"/>
      <c r="O767" s="301"/>
      <c r="P767" s="301"/>
      <c r="Q767" s="301"/>
      <c r="R767" s="301"/>
      <c r="S767" s="301"/>
      <c r="T767" s="301"/>
      <c r="U767" s="301"/>
      <c r="V767" s="301"/>
      <c r="W767" s="301"/>
      <c r="X767" s="301"/>
      <c r="Y767" s="301"/>
      <c r="Z767" s="301"/>
    </row>
    <row r="768" spans="1:26" ht="12.75" customHeight="1" x14ac:dyDescent="0.2">
      <c r="A768" s="301"/>
      <c r="B768" s="301"/>
      <c r="C768" s="301"/>
      <c r="D768" s="301"/>
      <c r="E768" s="301"/>
      <c r="F768" s="301"/>
      <c r="G768" s="301"/>
      <c r="H768" s="301"/>
      <c r="I768" s="301"/>
      <c r="J768" s="301"/>
      <c r="K768" s="301"/>
      <c r="L768" s="301"/>
      <c r="M768" s="301"/>
      <c r="N768" s="301"/>
      <c r="O768" s="301"/>
      <c r="P768" s="301"/>
      <c r="Q768" s="301"/>
      <c r="R768" s="301"/>
      <c r="S768" s="301"/>
      <c r="T768" s="301"/>
      <c r="U768" s="301"/>
      <c r="V768" s="301"/>
      <c r="W768" s="301"/>
      <c r="X768" s="301"/>
      <c r="Y768" s="301"/>
      <c r="Z768" s="301"/>
    </row>
    <row r="769" spans="1:26" ht="12.75" customHeight="1" x14ac:dyDescent="0.2">
      <c r="A769" s="301"/>
      <c r="B769" s="301"/>
      <c r="C769" s="301"/>
      <c r="D769" s="301"/>
      <c r="E769" s="301"/>
      <c r="F769" s="301"/>
      <c r="G769" s="301"/>
      <c r="H769" s="301"/>
      <c r="I769" s="301"/>
      <c r="J769" s="301"/>
      <c r="K769" s="301"/>
      <c r="L769" s="301"/>
      <c r="M769" s="301"/>
      <c r="N769" s="301"/>
      <c r="O769" s="301"/>
      <c r="P769" s="301"/>
      <c r="Q769" s="301"/>
      <c r="R769" s="301"/>
      <c r="S769" s="301"/>
      <c r="T769" s="301"/>
      <c r="U769" s="301"/>
      <c r="V769" s="301"/>
      <c r="W769" s="301"/>
      <c r="X769" s="301"/>
      <c r="Y769" s="301"/>
      <c r="Z769" s="301"/>
    </row>
    <row r="770" spans="1:26" ht="12.75" customHeight="1" x14ac:dyDescent="0.2">
      <c r="A770" s="301"/>
      <c r="B770" s="301"/>
      <c r="C770" s="301"/>
      <c r="D770" s="301"/>
      <c r="E770" s="301"/>
      <c r="F770" s="301"/>
      <c r="G770" s="301"/>
      <c r="H770" s="301"/>
      <c r="I770" s="301"/>
      <c r="J770" s="301"/>
      <c r="K770" s="301"/>
      <c r="L770" s="301"/>
      <c r="M770" s="301"/>
      <c r="N770" s="301"/>
      <c r="O770" s="301"/>
      <c r="P770" s="301"/>
      <c r="Q770" s="301"/>
      <c r="R770" s="301"/>
      <c r="S770" s="301"/>
      <c r="T770" s="301"/>
      <c r="U770" s="301"/>
      <c r="V770" s="301"/>
      <c r="W770" s="301"/>
      <c r="X770" s="301"/>
      <c r="Y770" s="301"/>
      <c r="Z770" s="301"/>
    </row>
    <row r="771" spans="1:26" ht="12.75" customHeight="1" x14ac:dyDescent="0.2">
      <c r="A771" s="301"/>
      <c r="B771" s="301"/>
      <c r="C771" s="301"/>
      <c r="D771" s="301"/>
      <c r="E771" s="301"/>
      <c r="F771" s="301"/>
      <c r="G771" s="301"/>
      <c r="H771" s="301"/>
      <c r="I771" s="301"/>
      <c r="J771" s="301"/>
      <c r="K771" s="301"/>
      <c r="L771" s="301"/>
      <c r="M771" s="301"/>
      <c r="N771" s="301"/>
      <c r="O771" s="301"/>
      <c r="P771" s="301"/>
      <c r="Q771" s="301"/>
      <c r="R771" s="301"/>
      <c r="S771" s="301"/>
      <c r="T771" s="301"/>
      <c r="U771" s="301"/>
      <c r="V771" s="301"/>
      <c r="W771" s="301"/>
      <c r="X771" s="301"/>
      <c r="Y771" s="301"/>
      <c r="Z771" s="301"/>
    </row>
    <row r="772" spans="1:26" ht="12.75" customHeight="1" x14ac:dyDescent="0.2">
      <c r="A772" s="301"/>
      <c r="B772" s="301"/>
      <c r="C772" s="301"/>
      <c r="D772" s="301"/>
      <c r="E772" s="301"/>
      <c r="F772" s="301"/>
      <c r="G772" s="301"/>
      <c r="H772" s="301"/>
      <c r="I772" s="301"/>
      <c r="J772" s="301"/>
      <c r="K772" s="301"/>
      <c r="L772" s="301"/>
      <c r="M772" s="301"/>
      <c r="N772" s="301"/>
      <c r="O772" s="301"/>
      <c r="P772" s="301"/>
      <c r="Q772" s="301"/>
      <c r="R772" s="301"/>
      <c r="S772" s="301"/>
      <c r="T772" s="301"/>
      <c r="U772" s="301"/>
      <c r="V772" s="301"/>
      <c r="W772" s="301"/>
      <c r="X772" s="301"/>
      <c r="Y772" s="301"/>
      <c r="Z772" s="301"/>
    </row>
    <row r="773" spans="1:26" ht="12.75" customHeight="1" x14ac:dyDescent="0.2">
      <c r="A773" s="301"/>
      <c r="B773" s="301"/>
      <c r="C773" s="301"/>
      <c r="D773" s="301"/>
      <c r="E773" s="301"/>
      <c r="F773" s="301"/>
      <c r="G773" s="301"/>
      <c r="H773" s="301"/>
      <c r="I773" s="301"/>
      <c r="J773" s="301"/>
      <c r="K773" s="301"/>
      <c r="L773" s="301"/>
      <c r="M773" s="301"/>
      <c r="N773" s="301"/>
      <c r="O773" s="301"/>
      <c r="P773" s="301"/>
      <c r="Q773" s="301"/>
      <c r="R773" s="301"/>
      <c r="S773" s="301"/>
      <c r="T773" s="301"/>
      <c r="U773" s="301"/>
      <c r="V773" s="301"/>
      <c r="W773" s="301"/>
      <c r="X773" s="301"/>
      <c r="Y773" s="301"/>
      <c r="Z773" s="301"/>
    </row>
    <row r="774" spans="1:26" ht="12.75" customHeight="1" x14ac:dyDescent="0.2">
      <c r="A774" s="301"/>
      <c r="B774" s="301"/>
      <c r="C774" s="301"/>
      <c r="D774" s="301"/>
      <c r="E774" s="301"/>
      <c r="F774" s="301"/>
      <c r="G774" s="301"/>
      <c r="H774" s="301"/>
      <c r="I774" s="301"/>
      <c r="J774" s="301"/>
      <c r="K774" s="301"/>
      <c r="L774" s="301"/>
      <c r="M774" s="301"/>
      <c r="N774" s="301"/>
      <c r="O774" s="301"/>
      <c r="P774" s="301"/>
      <c r="Q774" s="301"/>
      <c r="R774" s="301"/>
      <c r="S774" s="301"/>
      <c r="T774" s="301"/>
      <c r="U774" s="301"/>
      <c r="V774" s="301"/>
      <c r="W774" s="301"/>
      <c r="X774" s="301"/>
      <c r="Y774" s="301"/>
      <c r="Z774" s="301"/>
    </row>
    <row r="775" spans="1:26" ht="12.75" customHeight="1" x14ac:dyDescent="0.2">
      <c r="A775" s="301"/>
      <c r="B775" s="301"/>
      <c r="C775" s="301"/>
      <c r="D775" s="301"/>
      <c r="E775" s="301"/>
      <c r="F775" s="301"/>
      <c r="G775" s="301"/>
      <c r="H775" s="301"/>
      <c r="I775" s="301"/>
      <c r="J775" s="301"/>
      <c r="K775" s="301"/>
      <c r="L775" s="301"/>
      <c r="M775" s="301"/>
      <c r="N775" s="301"/>
      <c r="O775" s="301"/>
      <c r="P775" s="301"/>
      <c r="Q775" s="301"/>
      <c r="R775" s="301"/>
      <c r="S775" s="301"/>
      <c r="T775" s="301"/>
      <c r="U775" s="301"/>
      <c r="V775" s="301"/>
      <c r="W775" s="301"/>
      <c r="X775" s="301"/>
      <c r="Y775" s="301"/>
      <c r="Z775" s="301"/>
    </row>
    <row r="776" spans="1:26" ht="12.75" customHeight="1" x14ac:dyDescent="0.2">
      <c r="A776" s="301"/>
      <c r="B776" s="301"/>
      <c r="C776" s="301"/>
      <c r="D776" s="301"/>
      <c r="E776" s="301"/>
      <c r="F776" s="301"/>
      <c r="G776" s="301"/>
      <c r="H776" s="301"/>
      <c r="I776" s="301"/>
      <c r="J776" s="301"/>
      <c r="K776" s="301"/>
      <c r="L776" s="301"/>
      <c r="M776" s="301"/>
      <c r="N776" s="301"/>
      <c r="O776" s="301"/>
      <c r="P776" s="301"/>
      <c r="Q776" s="301"/>
      <c r="R776" s="301"/>
      <c r="S776" s="301"/>
      <c r="T776" s="301"/>
      <c r="U776" s="301"/>
      <c r="V776" s="301"/>
      <c r="W776" s="301"/>
      <c r="X776" s="301"/>
      <c r="Y776" s="301"/>
      <c r="Z776" s="301"/>
    </row>
    <row r="777" spans="1:26" ht="12.75" customHeight="1" x14ac:dyDescent="0.2">
      <c r="A777" s="301"/>
      <c r="B777" s="301"/>
      <c r="C777" s="301"/>
      <c r="D777" s="301"/>
      <c r="E777" s="301"/>
      <c r="F777" s="301"/>
      <c r="G777" s="301"/>
      <c r="H777" s="301"/>
      <c r="I777" s="301"/>
      <c r="J777" s="301"/>
      <c r="K777" s="301"/>
      <c r="L777" s="301"/>
      <c r="M777" s="301"/>
      <c r="N777" s="301"/>
      <c r="O777" s="301"/>
      <c r="P777" s="301"/>
      <c r="Q777" s="301"/>
      <c r="R777" s="301"/>
      <c r="S777" s="301"/>
      <c r="T777" s="301"/>
      <c r="U777" s="301"/>
      <c r="V777" s="301"/>
      <c r="W777" s="301"/>
      <c r="X777" s="301"/>
      <c r="Y777" s="301"/>
      <c r="Z777" s="301"/>
    </row>
    <row r="778" spans="1:26" ht="12.75" customHeight="1" x14ac:dyDescent="0.2">
      <c r="A778" s="301"/>
      <c r="B778" s="301"/>
      <c r="C778" s="301"/>
      <c r="D778" s="301"/>
      <c r="E778" s="301"/>
      <c r="F778" s="301"/>
      <c r="G778" s="301"/>
      <c r="H778" s="301"/>
      <c r="I778" s="301"/>
      <c r="J778" s="301"/>
      <c r="K778" s="301"/>
      <c r="L778" s="301"/>
      <c r="M778" s="301"/>
      <c r="N778" s="301"/>
      <c r="O778" s="301"/>
      <c r="P778" s="301"/>
      <c r="Q778" s="301"/>
      <c r="R778" s="301"/>
      <c r="S778" s="301"/>
      <c r="T778" s="301"/>
      <c r="U778" s="301"/>
      <c r="V778" s="301"/>
      <c r="W778" s="301"/>
      <c r="X778" s="301"/>
      <c r="Y778" s="301"/>
      <c r="Z778" s="301"/>
    </row>
    <row r="779" spans="1:26" ht="12.75" customHeight="1" x14ac:dyDescent="0.2">
      <c r="A779" s="301"/>
      <c r="B779" s="301"/>
      <c r="C779" s="301"/>
      <c r="D779" s="301"/>
      <c r="E779" s="301"/>
      <c r="F779" s="301"/>
      <c r="G779" s="301"/>
      <c r="H779" s="301"/>
      <c r="I779" s="301"/>
      <c r="J779" s="301"/>
      <c r="K779" s="301"/>
      <c r="L779" s="301"/>
      <c r="M779" s="301"/>
      <c r="N779" s="301"/>
      <c r="O779" s="301"/>
      <c r="P779" s="301"/>
      <c r="Q779" s="301"/>
      <c r="R779" s="301"/>
      <c r="S779" s="301"/>
      <c r="T779" s="301"/>
      <c r="U779" s="301"/>
      <c r="V779" s="301"/>
      <c r="W779" s="301"/>
      <c r="X779" s="301"/>
      <c r="Y779" s="301"/>
      <c r="Z779" s="301"/>
    </row>
    <row r="780" spans="1:26" ht="12.75" customHeight="1" x14ac:dyDescent="0.2">
      <c r="A780" s="301"/>
      <c r="B780" s="301"/>
      <c r="C780" s="301"/>
      <c r="D780" s="301"/>
      <c r="E780" s="301"/>
      <c r="F780" s="301"/>
      <c r="G780" s="301"/>
      <c r="H780" s="301"/>
      <c r="I780" s="301"/>
      <c r="J780" s="301"/>
      <c r="K780" s="301"/>
      <c r="L780" s="301"/>
      <c r="M780" s="301"/>
      <c r="N780" s="301"/>
      <c r="O780" s="301"/>
      <c r="P780" s="301"/>
      <c r="Q780" s="301"/>
      <c r="R780" s="301"/>
      <c r="S780" s="301"/>
      <c r="T780" s="301"/>
      <c r="U780" s="301"/>
      <c r="V780" s="301"/>
      <c r="W780" s="301"/>
      <c r="X780" s="301"/>
      <c r="Y780" s="301"/>
      <c r="Z780" s="301"/>
    </row>
    <row r="781" spans="1:26" ht="12.75" customHeight="1" x14ac:dyDescent="0.2">
      <c r="A781" s="301"/>
      <c r="B781" s="301"/>
      <c r="C781" s="301"/>
      <c r="D781" s="301"/>
      <c r="E781" s="301"/>
      <c r="F781" s="301"/>
      <c r="G781" s="301"/>
      <c r="H781" s="301"/>
      <c r="I781" s="301"/>
      <c r="J781" s="301"/>
      <c r="K781" s="301"/>
      <c r="L781" s="301"/>
      <c r="M781" s="301"/>
      <c r="N781" s="301"/>
      <c r="O781" s="301"/>
      <c r="P781" s="301"/>
      <c r="Q781" s="301"/>
      <c r="R781" s="301"/>
      <c r="S781" s="301"/>
      <c r="T781" s="301"/>
      <c r="U781" s="301"/>
      <c r="V781" s="301"/>
      <c r="W781" s="301"/>
      <c r="X781" s="301"/>
      <c r="Y781" s="301"/>
      <c r="Z781" s="301"/>
    </row>
    <row r="782" spans="1:26" ht="12.75" customHeight="1" x14ac:dyDescent="0.2">
      <c r="A782" s="301"/>
      <c r="B782" s="301"/>
      <c r="C782" s="301"/>
      <c r="D782" s="301"/>
      <c r="E782" s="301"/>
      <c r="F782" s="301"/>
      <c r="G782" s="301"/>
      <c r="H782" s="301"/>
      <c r="I782" s="301"/>
      <c r="J782" s="301"/>
      <c r="K782" s="301"/>
      <c r="L782" s="301"/>
      <c r="M782" s="301"/>
      <c r="N782" s="301"/>
      <c r="O782" s="301"/>
      <c r="P782" s="301"/>
      <c r="Q782" s="301"/>
      <c r="R782" s="301"/>
      <c r="S782" s="301"/>
      <c r="T782" s="301"/>
      <c r="U782" s="301"/>
      <c r="V782" s="301"/>
      <c r="W782" s="301"/>
      <c r="X782" s="301"/>
      <c r="Y782" s="301"/>
      <c r="Z782" s="301"/>
    </row>
    <row r="783" spans="1:26" ht="12.75" customHeight="1" x14ac:dyDescent="0.2">
      <c r="A783" s="301"/>
      <c r="B783" s="301"/>
      <c r="C783" s="301"/>
      <c r="D783" s="301"/>
      <c r="E783" s="301"/>
      <c r="F783" s="301"/>
      <c r="G783" s="301"/>
      <c r="H783" s="301"/>
      <c r="I783" s="301"/>
      <c r="J783" s="301"/>
      <c r="K783" s="301"/>
      <c r="L783" s="301"/>
      <c r="M783" s="301"/>
      <c r="N783" s="301"/>
      <c r="O783" s="301"/>
      <c r="P783" s="301"/>
      <c r="Q783" s="301"/>
      <c r="R783" s="301"/>
      <c r="S783" s="301"/>
      <c r="T783" s="301"/>
      <c r="U783" s="301"/>
      <c r="V783" s="301"/>
      <c r="W783" s="301"/>
      <c r="X783" s="301"/>
      <c r="Y783" s="301"/>
      <c r="Z783" s="301"/>
    </row>
    <row r="784" spans="1:26" ht="12.75" customHeight="1" x14ac:dyDescent="0.2">
      <c r="A784" s="301"/>
      <c r="B784" s="301"/>
      <c r="C784" s="301"/>
      <c r="D784" s="301"/>
      <c r="E784" s="301"/>
      <c r="F784" s="301"/>
      <c r="G784" s="301"/>
      <c r="H784" s="301"/>
      <c r="I784" s="301"/>
      <c r="J784" s="301"/>
      <c r="K784" s="301"/>
      <c r="L784" s="301"/>
      <c r="M784" s="301"/>
      <c r="N784" s="301"/>
      <c r="O784" s="301"/>
      <c r="P784" s="301"/>
      <c r="Q784" s="301"/>
      <c r="R784" s="301"/>
      <c r="S784" s="301"/>
      <c r="T784" s="301"/>
      <c r="U784" s="301"/>
      <c r="V784" s="301"/>
      <c r="W784" s="301"/>
      <c r="X784" s="301"/>
      <c r="Y784" s="301"/>
      <c r="Z784" s="301"/>
    </row>
    <row r="785" spans="1:26" ht="12.75" customHeight="1" x14ac:dyDescent="0.2">
      <c r="A785" s="301"/>
      <c r="B785" s="301"/>
      <c r="C785" s="301"/>
      <c r="D785" s="301"/>
      <c r="E785" s="301"/>
      <c r="F785" s="301"/>
      <c r="G785" s="301"/>
      <c r="H785" s="301"/>
      <c r="I785" s="301"/>
      <c r="J785" s="301"/>
      <c r="K785" s="301"/>
      <c r="L785" s="301"/>
      <c r="M785" s="301"/>
      <c r="N785" s="301"/>
      <c r="O785" s="301"/>
      <c r="P785" s="301"/>
      <c r="Q785" s="301"/>
      <c r="R785" s="301"/>
      <c r="S785" s="301"/>
      <c r="T785" s="301"/>
      <c r="U785" s="301"/>
      <c r="V785" s="301"/>
      <c r="W785" s="301"/>
      <c r="X785" s="301"/>
      <c r="Y785" s="301"/>
      <c r="Z785" s="301"/>
    </row>
    <row r="786" spans="1:26" ht="12.75" customHeight="1" x14ac:dyDescent="0.2">
      <c r="A786" s="301"/>
      <c r="B786" s="301"/>
      <c r="C786" s="301"/>
      <c r="D786" s="301"/>
      <c r="E786" s="301"/>
      <c r="F786" s="301"/>
      <c r="G786" s="301"/>
      <c r="H786" s="301"/>
      <c r="I786" s="301"/>
      <c r="J786" s="301"/>
      <c r="K786" s="301"/>
      <c r="L786" s="301"/>
      <c r="M786" s="301"/>
      <c r="N786" s="301"/>
      <c r="O786" s="301"/>
      <c r="P786" s="301"/>
      <c r="Q786" s="301"/>
      <c r="R786" s="301"/>
      <c r="S786" s="301"/>
      <c r="T786" s="301"/>
      <c r="U786" s="301"/>
      <c r="V786" s="301"/>
      <c r="W786" s="301"/>
      <c r="X786" s="301"/>
      <c r="Y786" s="301"/>
      <c r="Z786" s="301"/>
    </row>
    <row r="787" spans="1:26" ht="12.75" customHeight="1" x14ac:dyDescent="0.2">
      <c r="A787" s="301"/>
      <c r="B787" s="301"/>
      <c r="C787" s="301"/>
      <c r="D787" s="301"/>
      <c r="E787" s="301"/>
      <c r="F787" s="301"/>
      <c r="G787" s="301"/>
      <c r="H787" s="301"/>
      <c r="I787" s="301"/>
      <c r="J787" s="301"/>
      <c r="K787" s="301"/>
      <c r="L787" s="301"/>
      <c r="M787" s="301"/>
      <c r="N787" s="301"/>
      <c r="O787" s="301"/>
      <c r="P787" s="301"/>
      <c r="Q787" s="301"/>
      <c r="R787" s="301"/>
      <c r="S787" s="301"/>
      <c r="T787" s="301"/>
      <c r="U787" s="301"/>
      <c r="V787" s="301"/>
      <c r="W787" s="301"/>
      <c r="X787" s="301"/>
      <c r="Y787" s="301"/>
      <c r="Z787" s="301"/>
    </row>
    <row r="788" spans="1:26" ht="12.75" customHeight="1" x14ac:dyDescent="0.2">
      <c r="A788" s="301"/>
      <c r="B788" s="301"/>
      <c r="C788" s="301"/>
      <c r="D788" s="301"/>
      <c r="E788" s="301"/>
      <c r="F788" s="301"/>
      <c r="G788" s="301"/>
      <c r="H788" s="301"/>
      <c r="I788" s="301"/>
      <c r="J788" s="301"/>
      <c r="K788" s="301"/>
      <c r="L788" s="301"/>
      <c r="M788" s="301"/>
      <c r="N788" s="301"/>
      <c r="O788" s="301"/>
      <c r="P788" s="301"/>
      <c r="Q788" s="301"/>
      <c r="R788" s="301"/>
      <c r="S788" s="301"/>
      <c r="T788" s="301"/>
      <c r="U788" s="301"/>
      <c r="V788" s="301"/>
      <c r="W788" s="301"/>
      <c r="X788" s="301"/>
      <c r="Y788" s="301"/>
      <c r="Z788" s="301"/>
    </row>
    <row r="789" spans="1:26" ht="12.75" customHeight="1" x14ac:dyDescent="0.2">
      <c r="A789" s="301"/>
      <c r="B789" s="301"/>
      <c r="C789" s="301"/>
      <c r="D789" s="301"/>
      <c r="E789" s="301"/>
      <c r="F789" s="301"/>
      <c r="G789" s="301"/>
      <c r="H789" s="301"/>
      <c r="I789" s="301"/>
      <c r="J789" s="301"/>
      <c r="K789" s="301"/>
      <c r="L789" s="301"/>
      <c r="M789" s="301"/>
      <c r="N789" s="301"/>
      <c r="O789" s="301"/>
      <c r="P789" s="301"/>
      <c r="Q789" s="301"/>
      <c r="R789" s="301"/>
      <c r="S789" s="301"/>
      <c r="T789" s="301"/>
      <c r="U789" s="301"/>
      <c r="V789" s="301"/>
      <c r="W789" s="301"/>
      <c r="X789" s="301"/>
      <c r="Y789" s="301"/>
      <c r="Z789" s="301"/>
    </row>
    <row r="790" spans="1:26" ht="12.75" customHeight="1" x14ac:dyDescent="0.2">
      <c r="A790" s="301"/>
      <c r="B790" s="301"/>
      <c r="C790" s="301"/>
      <c r="D790" s="301"/>
      <c r="E790" s="301"/>
      <c r="F790" s="301"/>
      <c r="G790" s="301"/>
      <c r="H790" s="301"/>
      <c r="I790" s="301"/>
      <c r="J790" s="301"/>
      <c r="K790" s="301"/>
      <c r="L790" s="301"/>
      <c r="M790" s="301"/>
      <c r="N790" s="301"/>
      <c r="O790" s="301"/>
      <c r="P790" s="301"/>
      <c r="Q790" s="301"/>
      <c r="R790" s="301"/>
      <c r="S790" s="301"/>
      <c r="T790" s="301"/>
      <c r="U790" s="301"/>
      <c r="V790" s="301"/>
      <c r="W790" s="301"/>
      <c r="X790" s="301"/>
      <c r="Y790" s="301"/>
      <c r="Z790" s="301"/>
    </row>
    <row r="791" spans="1:26" ht="12.75" customHeight="1" x14ac:dyDescent="0.2">
      <c r="A791" s="301"/>
      <c r="B791" s="301"/>
      <c r="C791" s="301"/>
      <c r="D791" s="301"/>
      <c r="E791" s="301"/>
      <c r="F791" s="301"/>
      <c r="G791" s="301"/>
      <c r="H791" s="301"/>
      <c r="I791" s="301"/>
      <c r="J791" s="301"/>
      <c r="K791" s="301"/>
      <c r="L791" s="301"/>
      <c r="M791" s="301"/>
      <c r="N791" s="301"/>
      <c r="O791" s="301"/>
      <c r="P791" s="301"/>
      <c r="Q791" s="301"/>
      <c r="R791" s="301"/>
      <c r="S791" s="301"/>
      <c r="T791" s="301"/>
      <c r="U791" s="301"/>
      <c r="V791" s="301"/>
      <c r="W791" s="301"/>
      <c r="X791" s="301"/>
      <c r="Y791" s="301"/>
      <c r="Z791" s="301"/>
    </row>
    <row r="792" spans="1:26" ht="12.75" customHeight="1" x14ac:dyDescent="0.2">
      <c r="A792" s="301"/>
      <c r="B792" s="301"/>
      <c r="C792" s="301"/>
      <c r="D792" s="301"/>
      <c r="E792" s="301"/>
      <c r="F792" s="301"/>
      <c r="G792" s="301"/>
      <c r="H792" s="301"/>
      <c r="I792" s="301"/>
      <c r="J792" s="301"/>
      <c r="K792" s="301"/>
      <c r="L792" s="301"/>
      <c r="M792" s="301"/>
      <c r="N792" s="301"/>
      <c r="O792" s="301"/>
      <c r="P792" s="301"/>
      <c r="Q792" s="301"/>
      <c r="R792" s="301"/>
      <c r="S792" s="301"/>
      <c r="T792" s="301"/>
      <c r="U792" s="301"/>
      <c r="V792" s="301"/>
      <c r="W792" s="301"/>
      <c r="X792" s="301"/>
      <c r="Y792" s="301"/>
      <c r="Z792" s="301"/>
    </row>
    <row r="793" spans="1:26" ht="12.75" customHeight="1" x14ac:dyDescent="0.2">
      <c r="A793" s="301"/>
      <c r="B793" s="301"/>
      <c r="C793" s="301"/>
      <c r="D793" s="301"/>
      <c r="E793" s="301"/>
      <c r="F793" s="301"/>
      <c r="G793" s="301"/>
      <c r="H793" s="301"/>
      <c r="I793" s="301"/>
      <c r="J793" s="301"/>
      <c r="K793" s="301"/>
      <c r="L793" s="301"/>
      <c r="M793" s="301"/>
      <c r="N793" s="301"/>
      <c r="O793" s="301"/>
      <c r="P793" s="301"/>
      <c r="Q793" s="301"/>
      <c r="R793" s="301"/>
      <c r="S793" s="301"/>
      <c r="T793" s="301"/>
      <c r="U793" s="301"/>
      <c r="V793" s="301"/>
      <c r="W793" s="301"/>
      <c r="X793" s="301"/>
      <c r="Y793" s="301"/>
      <c r="Z793" s="301"/>
    </row>
    <row r="794" spans="1:26" ht="12.75" customHeight="1" x14ac:dyDescent="0.2">
      <c r="A794" s="301"/>
      <c r="B794" s="301"/>
      <c r="C794" s="301"/>
      <c r="D794" s="301"/>
      <c r="E794" s="301"/>
      <c r="F794" s="301"/>
      <c r="G794" s="301"/>
      <c r="H794" s="301"/>
      <c r="I794" s="301"/>
      <c r="J794" s="301"/>
      <c r="K794" s="301"/>
      <c r="L794" s="301"/>
      <c r="M794" s="301"/>
      <c r="N794" s="301"/>
      <c r="O794" s="301"/>
      <c r="P794" s="301"/>
      <c r="Q794" s="301"/>
      <c r="R794" s="301"/>
      <c r="S794" s="301"/>
      <c r="T794" s="301"/>
      <c r="U794" s="301"/>
      <c r="V794" s="301"/>
      <c r="W794" s="301"/>
      <c r="X794" s="301"/>
      <c r="Y794" s="301"/>
      <c r="Z794" s="301"/>
    </row>
    <row r="795" spans="1:26" ht="12.75" customHeight="1" x14ac:dyDescent="0.2">
      <c r="A795" s="301"/>
      <c r="B795" s="301"/>
      <c r="C795" s="301"/>
      <c r="D795" s="301"/>
      <c r="E795" s="301"/>
      <c r="F795" s="301"/>
      <c r="G795" s="301"/>
      <c r="H795" s="301"/>
      <c r="I795" s="301"/>
      <c r="J795" s="301"/>
      <c r="K795" s="301"/>
      <c r="L795" s="301"/>
      <c r="M795" s="301"/>
      <c r="N795" s="301"/>
      <c r="O795" s="301"/>
      <c r="P795" s="301"/>
      <c r="Q795" s="301"/>
      <c r="R795" s="301"/>
      <c r="S795" s="301"/>
      <c r="T795" s="301"/>
      <c r="U795" s="301"/>
      <c r="V795" s="301"/>
      <c r="W795" s="301"/>
      <c r="X795" s="301"/>
      <c r="Y795" s="301"/>
      <c r="Z795" s="301"/>
    </row>
    <row r="796" spans="1:26" ht="12.75" customHeight="1" x14ac:dyDescent="0.2">
      <c r="A796" s="301"/>
      <c r="B796" s="301"/>
      <c r="C796" s="301"/>
      <c r="D796" s="301"/>
      <c r="E796" s="301"/>
      <c r="F796" s="301"/>
      <c r="G796" s="301"/>
      <c r="H796" s="301"/>
      <c r="I796" s="301"/>
      <c r="J796" s="301"/>
      <c r="K796" s="301"/>
      <c r="L796" s="301"/>
      <c r="M796" s="301"/>
      <c r="N796" s="301"/>
      <c r="O796" s="301"/>
      <c r="P796" s="301"/>
      <c r="Q796" s="301"/>
      <c r="R796" s="301"/>
      <c r="S796" s="301"/>
      <c r="T796" s="301"/>
      <c r="U796" s="301"/>
      <c r="V796" s="301"/>
      <c r="W796" s="301"/>
      <c r="X796" s="301"/>
      <c r="Y796" s="301"/>
      <c r="Z796" s="301"/>
    </row>
    <row r="797" spans="1:26" ht="12.75" customHeight="1" x14ac:dyDescent="0.2">
      <c r="A797" s="301"/>
      <c r="B797" s="301"/>
      <c r="C797" s="301"/>
      <c r="D797" s="301"/>
      <c r="E797" s="301"/>
      <c r="F797" s="301"/>
      <c r="G797" s="301"/>
      <c r="H797" s="301"/>
      <c r="I797" s="301"/>
      <c r="J797" s="301"/>
      <c r="K797" s="301"/>
      <c r="L797" s="301"/>
      <c r="M797" s="301"/>
      <c r="N797" s="301"/>
      <c r="O797" s="301"/>
      <c r="P797" s="301"/>
      <c r="Q797" s="301"/>
      <c r="R797" s="301"/>
      <c r="S797" s="301"/>
      <c r="T797" s="301"/>
      <c r="U797" s="301"/>
      <c r="V797" s="301"/>
      <c r="W797" s="301"/>
      <c r="X797" s="301"/>
      <c r="Y797" s="301"/>
      <c r="Z797" s="301"/>
    </row>
    <row r="798" spans="1:26" ht="12.75" customHeight="1" x14ac:dyDescent="0.2">
      <c r="A798" s="301"/>
      <c r="B798" s="301"/>
      <c r="C798" s="301"/>
      <c r="D798" s="301"/>
      <c r="E798" s="301"/>
      <c r="F798" s="301"/>
      <c r="G798" s="301"/>
      <c r="H798" s="301"/>
      <c r="I798" s="301"/>
      <c r="J798" s="301"/>
      <c r="K798" s="301"/>
      <c r="L798" s="301"/>
      <c r="M798" s="301"/>
      <c r="N798" s="301"/>
      <c r="O798" s="301"/>
      <c r="P798" s="301"/>
      <c r="Q798" s="301"/>
      <c r="R798" s="301"/>
      <c r="S798" s="301"/>
      <c r="T798" s="301"/>
      <c r="U798" s="301"/>
      <c r="V798" s="301"/>
      <c r="W798" s="301"/>
      <c r="X798" s="301"/>
      <c r="Y798" s="301"/>
      <c r="Z798" s="301"/>
    </row>
    <row r="799" spans="1:26" ht="12.75" customHeight="1" x14ac:dyDescent="0.2">
      <c r="A799" s="301"/>
      <c r="B799" s="301"/>
      <c r="C799" s="301"/>
      <c r="D799" s="301"/>
      <c r="E799" s="301"/>
      <c r="F799" s="301"/>
      <c r="G799" s="301"/>
      <c r="H799" s="301"/>
      <c r="I799" s="301"/>
      <c r="J799" s="301"/>
      <c r="K799" s="301"/>
      <c r="L799" s="301"/>
      <c r="M799" s="301"/>
      <c r="N799" s="301"/>
      <c r="O799" s="301"/>
      <c r="P799" s="301"/>
      <c r="Q799" s="301"/>
      <c r="R799" s="301"/>
      <c r="S799" s="301"/>
      <c r="T799" s="301"/>
      <c r="U799" s="301"/>
      <c r="V799" s="301"/>
      <c r="W799" s="301"/>
      <c r="X799" s="301"/>
      <c r="Y799" s="301"/>
      <c r="Z799" s="301"/>
    </row>
    <row r="800" spans="1:26" ht="12.75" customHeight="1" x14ac:dyDescent="0.2">
      <c r="A800" s="301"/>
      <c r="B800" s="301"/>
      <c r="C800" s="301"/>
      <c r="D800" s="301"/>
      <c r="E800" s="301"/>
      <c r="F800" s="301"/>
      <c r="G800" s="301"/>
      <c r="H800" s="301"/>
      <c r="I800" s="301"/>
      <c r="J800" s="301"/>
      <c r="K800" s="301"/>
      <c r="L800" s="301"/>
      <c r="M800" s="301"/>
      <c r="N800" s="301"/>
      <c r="O800" s="301"/>
      <c r="P800" s="301"/>
      <c r="Q800" s="301"/>
      <c r="R800" s="301"/>
      <c r="S800" s="301"/>
      <c r="T800" s="301"/>
      <c r="U800" s="301"/>
      <c r="V800" s="301"/>
      <c r="W800" s="301"/>
      <c r="X800" s="301"/>
      <c r="Y800" s="301"/>
      <c r="Z800" s="301"/>
    </row>
    <row r="801" spans="1:26" ht="12.75" customHeight="1" x14ac:dyDescent="0.2">
      <c r="A801" s="301"/>
      <c r="B801" s="301"/>
      <c r="C801" s="301"/>
      <c r="D801" s="301"/>
      <c r="E801" s="301"/>
      <c r="F801" s="301"/>
      <c r="G801" s="301"/>
      <c r="H801" s="301"/>
      <c r="I801" s="301"/>
      <c r="J801" s="301"/>
      <c r="K801" s="301"/>
      <c r="L801" s="301"/>
      <c r="M801" s="301"/>
      <c r="N801" s="301"/>
      <c r="O801" s="301"/>
      <c r="P801" s="301"/>
      <c r="Q801" s="301"/>
      <c r="R801" s="301"/>
      <c r="S801" s="301"/>
      <c r="T801" s="301"/>
      <c r="U801" s="301"/>
      <c r="V801" s="301"/>
      <c r="W801" s="301"/>
      <c r="X801" s="301"/>
      <c r="Y801" s="301"/>
      <c r="Z801" s="301"/>
    </row>
    <row r="802" spans="1:26" ht="12.75" customHeight="1" x14ac:dyDescent="0.2">
      <c r="A802" s="301"/>
      <c r="B802" s="301"/>
      <c r="C802" s="301"/>
      <c r="D802" s="301"/>
      <c r="E802" s="301"/>
      <c r="F802" s="301"/>
      <c r="G802" s="301"/>
      <c r="H802" s="301"/>
      <c r="I802" s="301"/>
      <c r="J802" s="301"/>
      <c r="K802" s="301"/>
      <c r="L802" s="301"/>
      <c r="M802" s="301"/>
      <c r="N802" s="301"/>
      <c r="O802" s="301"/>
      <c r="P802" s="301"/>
      <c r="Q802" s="301"/>
      <c r="R802" s="301"/>
      <c r="S802" s="301"/>
      <c r="T802" s="301"/>
      <c r="U802" s="301"/>
      <c r="V802" s="301"/>
      <c r="W802" s="301"/>
      <c r="X802" s="301"/>
      <c r="Y802" s="301"/>
      <c r="Z802" s="301"/>
    </row>
    <row r="803" spans="1:26" ht="12.75" customHeight="1" x14ac:dyDescent="0.2">
      <c r="A803" s="301"/>
      <c r="B803" s="301"/>
      <c r="C803" s="301"/>
      <c r="D803" s="301"/>
      <c r="E803" s="301"/>
      <c r="F803" s="301"/>
      <c r="G803" s="301"/>
      <c r="H803" s="301"/>
      <c r="I803" s="301"/>
      <c r="J803" s="301"/>
      <c r="K803" s="301"/>
      <c r="L803" s="301"/>
      <c r="M803" s="301"/>
      <c r="N803" s="301"/>
      <c r="O803" s="301"/>
      <c r="P803" s="301"/>
      <c r="Q803" s="301"/>
      <c r="R803" s="301"/>
      <c r="S803" s="301"/>
      <c r="T803" s="301"/>
      <c r="U803" s="301"/>
      <c r="V803" s="301"/>
      <c r="W803" s="301"/>
      <c r="X803" s="301"/>
      <c r="Y803" s="301"/>
      <c r="Z803" s="301"/>
    </row>
    <row r="804" spans="1:26" ht="12.75" customHeight="1" x14ac:dyDescent="0.2">
      <c r="A804" s="301"/>
      <c r="B804" s="301"/>
      <c r="C804" s="301"/>
      <c r="D804" s="301"/>
      <c r="E804" s="301"/>
      <c r="F804" s="301"/>
      <c r="G804" s="301"/>
      <c r="H804" s="301"/>
      <c r="I804" s="301"/>
      <c r="J804" s="301"/>
      <c r="K804" s="301"/>
      <c r="L804" s="301"/>
      <c r="M804" s="301"/>
      <c r="N804" s="301"/>
      <c r="O804" s="301"/>
      <c r="P804" s="301"/>
      <c r="Q804" s="301"/>
      <c r="R804" s="301"/>
      <c r="S804" s="301"/>
      <c r="T804" s="301"/>
      <c r="U804" s="301"/>
      <c r="V804" s="301"/>
      <c r="W804" s="301"/>
      <c r="X804" s="301"/>
      <c r="Y804" s="301"/>
      <c r="Z804" s="301"/>
    </row>
    <row r="805" spans="1:26" ht="12.75" customHeight="1" x14ac:dyDescent="0.2">
      <c r="A805" s="301"/>
      <c r="B805" s="301"/>
      <c r="C805" s="301"/>
      <c r="D805" s="301"/>
      <c r="E805" s="301"/>
      <c r="F805" s="301"/>
      <c r="G805" s="301"/>
      <c r="H805" s="301"/>
      <c r="I805" s="301"/>
      <c r="J805" s="301"/>
      <c r="K805" s="301"/>
      <c r="L805" s="301"/>
      <c r="M805" s="301"/>
      <c r="N805" s="301"/>
      <c r="O805" s="301"/>
      <c r="P805" s="301"/>
      <c r="Q805" s="301"/>
      <c r="R805" s="301"/>
      <c r="S805" s="301"/>
      <c r="T805" s="301"/>
      <c r="U805" s="301"/>
      <c r="V805" s="301"/>
      <c r="W805" s="301"/>
      <c r="X805" s="301"/>
      <c r="Y805" s="301"/>
      <c r="Z805" s="301"/>
    </row>
    <row r="806" spans="1:26" ht="12.75" customHeight="1" x14ac:dyDescent="0.2">
      <c r="A806" s="301"/>
      <c r="B806" s="301"/>
      <c r="C806" s="301"/>
      <c r="D806" s="301"/>
      <c r="E806" s="301"/>
      <c r="F806" s="301"/>
      <c r="G806" s="301"/>
      <c r="H806" s="301"/>
      <c r="I806" s="301"/>
      <c r="J806" s="301"/>
      <c r="K806" s="301"/>
      <c r="L806" s="301"/>
      <c r="M806" s="301"/>
      <c r="N806" s="301"/>
      <c r="O806" s="301"/>
      <c r="P806" s="301"/>
      <c r="Q806" s="301"/>
      <c r="R806" s="301"/>
      <c r="S806" s="301"/>
      <c r="T806" s="301"/>
      <c r="U806" s="301"/>
      <c r="V806" s="301"/>
      <c r="W806" s="301"/>
      <c r="X806" s="301"/>
      <c r="Y806" s="301"/>
      <c r="Z806" s="301"/>
    </row>
    <row r="807" spans="1:26" ht="12.75" customHeight="1" x14ac:dyDescent="0.2">
      <c r="A807" s="301"/>
      <c r="B807" s="301"/>
      <c r="C807" s="301"/>
      <c r="D807" s="301"/>
      <c r="E807" s="301"/>
      <c r="F807" s="301"/>
      <c r="G807" s="301"/>
      <c r="H807" s="301"/>
      <c r="I807" s="301"/>
      <c r="J807" s="301"/>
      <c r="K807" s="301"/>
      <c r="L807" s="301"/>
      <c r="M807" s="301"/>
      <c r="N807" s="301"/>
      <c r="O807" s="301"/>
      <c r="P807" s="301"/>
      <c r="Q807" s="301"/>
      <c r="R807" s="301"/>
      <c r="S807" s="301"/>
      <c r="T807" s="301"/>
      <c r="U807" s="301"/>
      <c r="V807" s="301"/>
      <c r="W807" s="301"/>
      <c r="X807" s="301"/>
      <c r="Y807" s="301"/>
      <c r="Z807" s="301"/>
    </row>
    <row r="808" spans="1:26" ht="12.75" customHeight="1" x14ac:dyDescent="0.2">
      <c r="A808" s="301"/>
      <c r="B808" s="301"/>
      <c r="C808" s="301"/>
      <c r="D808" s="301"/>
      <c r="E808" s="301"/>
      <c r="F808" s="301"/>
      <c r="G808" s="301"/>
      <c r="H808" s="301"/>
      <c r="I808" s="301"/>
      <c r="J808" s="301"/>
      <c r="K808" s="301"/>
      <c r="L808" s="301"/>
      <c r="M808" s="301"/>
      <c r="N808" s="301"/>
      <c r="O808" s="301"/>
      <c r="P808" s="301"/>
      <c r="Q808" s="301"/>
      <c r="R808" s="301"/>
      <c r="S808" s="301"/>
      <c r="T808" s="301"/>
      <c r="U808" s="301"/>
      <c r="V808" s="301"/>
      <c r="W808" s="301"/>
      <c r="X808" s="301"/>
      <c r="Y808" s="301"/>
      <c r="Z808" s="301"/>
    </row>
    <row r="809" spans="1:26" ht="12.75" customHeight="1" x14ac:dyDescent="0.2">
      <c r="A809" s="301"/>
      <c r="B809" s="301"/>
      <c r="C809" s="301"/>
      <c r="D809" s="301"/>
      <c r="E809" s="301"/>
      <c r="F809" s="301"/>
      <c r="G809" s="301"/>
      <c r="H809" s="301"/>
      <c r="I809" s="301"/>
      <c r="J809" s="301"/>
      <c r="K809" s="301"/>
      <c r="L809" s="301"/>
      <c r="M809" s="301"/>
      <c r="N809" s="301"/>
      <c r="O809" s="301"/>
      <c r="P809" s="301"/>
      <c r="Q809" s="301"/>
      <c r="R809" s="301"/>
      <c r="S809" s="301"/>
      <c r="T809" s="301"/>
      <c r="U809" s="301"/>
      <c r="V809" s="301"/>
      <c r="W809" s="301"/>
      <c r="X809" s="301"/>
      <c r="Y809" s="301"/>
      <c r="Z809" s="301"/>
    </row>
    <row r="810" spans="1:26" ht="12.75" customHeight="1" x14ac:dyDescent="0.2">
      <c r="A810" s="301"/>
      <c r="B810" s="301"/>
      <c r="C810" s="301"/>
      <c r="D810" s="301"/>
      <c r="E810" s="301"/>
      <c r="F810" s="301"/>
      <c r="G810" s="301"/>
      <c r="H810" s="301"/>
      <c r="I810" s="301"/>
      <c r="J810" s="301"/>
      <c r="K810" s="301"/>
      <c r="L810" s="301"/>
      <c r="M810" s="301"/>
      <c r="N810" s="301"/>
      <c r="O810" s="301"/>
      <c r="P810" s="301"/>
      <c r="Q810" s="301"/>
      <c r="R810" s="301"/>
      <c r="S810" s="301"/>
      <c r="T810" s="301"/>
      <c r="U810" s="301"/>
      <c r="V810" s="301"/>
      <c r="W810" s="301"/>
      <c r="X810" s="301"/>
      <c r="Y810" s="301"/>
      <c r="Z810" s="301"/>
    </row>
    <row r="811" spans="1:26" ht="12.75" customHeight="1" x14ac:dyDescent="0.2">
      <c r="A811" s="301"/>
      <c r="B811" s="301"/>
      <c r="C811" s="301"/>
      <c r="D811" s="301"/>
      <c r="E811" s="301"/>
      <c r="F811" s="301"/>
      <c r="G811" s="301"/>
      <c r="H811" s="301"/>
      <c r="I811" s="301"/>
      <c r="J811" s="301"/>
      <c r="K811" s="301"/>
      <c r="L811" s="301"/>
      <c r="M811" s="301"/>
      <c r="N811" s="301"/>
      <c r="O811" s="301"/>
      <c r="P811" s="301"/>
      <c r="Q811" s="301"/>
      <c r="R811" s="301"/>
      <c r="S811" s="301"/>
      <c r="T811" s="301"/>
      <c r="U811" s="301"/>
      <c r="V811" s="301"/>
      <c r="W811" s="301"/>
      <c r="X811" s="301"/>
      <c r="Y811" s="301"/>
      <c r="Z811" s="301"/>
    </row>
    <row r="812" spans="1:26" ht="12.75" customHeight="1" x14ac:dyDescent="0.2">
      <c r="A812" s="301"/>
      <c r="B812" s="301"/>
      <c r="C812" s="301"/>
      <c r="D812" s="301"/>
      <c r="E812" s="301"/>
      <c r="F812" s="301"/>
      <c r="G812" s="301"/>
      <c r="H812" s="301"/>
      <c r="I812" s="301"/>
      <c r="J812" s="301"/>
      <c r="K812" s="301"/>
      <c r="L812" s="301"/>
      <c r="M812" s="301"/>
      <c r="N812" s="301"/>
      <c r="O812" s="301"/>
      <c r="P812" s="301"/>
      <c r="Q812" s="301"/>
      <c r="R812" s="301"/>
      <c r="S812" s="301"/>
      <c r="T812" s="301"/>
      <c r="U812" s="301"/>
      <c r="V812" s="301"/>
      <c r="W812" s="301"/>
      <c r="X812" s="301"/>
      <c r="Y812" s="301"/>
      <c r="Z812" s="301"/>
    </row>
    <row r="813" spans="1:26" ht="12.75" customHeight="1" x14ac:dyDescent="0.2">
      <c r="A813" s="301"/>
      <c r="B813" s="301"/>
      <c r="C813" s="301"/>
      <c r="D813" s="301"/>
      <c r="E813" s="301"/>
      <c r="F813" s="301"/>
      <c r="G813" s="301"/>
      <c r="H813" s="301"/>
      <c r="I813" s="301"/>
      <c r="J813" s="301"/>
      <c r="K813" s="301"/>
      <c r="L813" s="301"/>
      <c r="M813" s="301"/>
      <c r="N813" s="301"/>
      <c r="O813" s="301"/>
      <c r="P813" s="301"/>
      <c r="Q813" s="301"/>
      <c r="R813" s="301"/>
      <c r="S813" s="301"/>
      <c r="T813" s="301"/>
      <c r="U813" s="301"/>
      <c r="V813" s="301"/>
      <c r="W813" s="301"/>
      <c r="X813" s="301"/>
      <c r="Y813" s="301"/>
      <c r="Z813" s="301"/>
    </row>
    <row r="814" spans="1:26" ht="12.75" customHeight="1" x14ac:dyDescent="0.2">
      <c r="A814" s="301"/>
      <c r="B814" s="301"/>
      <c r="C814" s="301"/>
      <c r="D814" s="301"/>
      <c r="E814" s="301"/>
      <c r="F814" s="301"/>
      <c r="G814" s="301"/>
      <c r="H814" s="301"/>
      <c r="I814" s="301"/>
      <c r="J814" s="301"/>
      <c r="K814" s="301"/>
      <c r="L814" s="301"/>
      <c r="M814" s="301"/>
      <c r="N814" s="301"/>
      <c r="O814" s="301"/>
      <c r="P814" s="301"/>
      <c r="Q814" s="301"/>
      <c r="R814" s="301"/>
      <c r="S814" s="301"/>
      <c r="T814" s="301"/>
      <c r="U814" s="301"/>
      <c r="V814" s="301"/>
      <c r="W814" s="301"/>
      <c r="X814" s="301"/>
      <c r="Y814" s="301"/>
      <c r="Z814" s="301"/>
    </row>
    <row r="815" spans="1:26" ht="12.75" customHeight="1" x14ac:dyDescent="0.2">
      <c r="A815" s="301"/>
      <c r="B815" s="301"/>
      <c r="C815" s="301"/>
      <c r="D815" s="301"/>
      <c r="E815" s="301"/>
      <c r="F815" s="301"/>
      <c r="G815" s="301"/>
      <c r="H815" s="301"/>
      <c r="I815" s="301"/>
      <c r="J815" s="301"/>
      <c r="K815" s="301"/>
      <c r="L815" s="301"/>
      <c r="M815" s="301"/>
      <c r="N815" s="301"/>
      <c r="O815" s="301"/>
      <c r="P815" s="301"/>
      <c r="Q815" s="301"/>
      <c r="R815" s="301"/>
      <c r="S815" s="301"/>
      <c r="T815" s="301"/>
      <c r="U815" s="301"/>
      <c r="V815" s="301"/>
      <c r="W815" s="301"/>
      <c r="X815" s="301"/>
      <c r="Y815" s="301"/>
      <c r="Z815" s="301"/>
    </row>
    <row r="816" spans="1:26" ht="12.75" customHeight="1" x14ac:dyDescent="0.2">
      <c r="A816" s="301"/>
      <c r="B816" s="301"/>
      <c r="C816" s="301"/>
      <c r="D816" s="301"/>
      <c r="E816" s="301"/>
      <c r="F816" s="301"/>
      <c r="G816" s="301"/>
      <c r="H816" s="301"/>
      <c r="I816" s="301"/>
      <c r="J816" s="301"/>
      <c r="K816" s="301"/>
      <c r="L816" s="301"/>
      <c r="M816" s="301"/>
      <c r="N816" s="301"/>
      <c r="O816" s="301"/>
      <c r="P816" s="301"/>
      <c r="Q816" s="301"/>
      <c r="R816" s="301"/>
      <c r="S816" s="301"/>
      <c r="T816" s="301"/>
      <c r="U816" s="301"/>
      <c r="V816" s="301"/>
      <c r="W816" s="301"/>
      <c r="X816" s="301"/>
      <c r="Y816" s="301"/>
      <c r="Z816" s="301"/>
    </row>
    <row r="817" spans="1:26" ht="12.75" customHeight="1" x14ac:dyDescent="0.2">
      <c r="A817" s="301"/>
      <c r="B817" s="301"/>
      <c r="C817" s="301"/>
      <c r="D817" s="301"/>
      <c r="E817" s="301"/>
      <c r="F817" s="301"/>
      <c r="G817" s="301"/>
      <c r="H817" s="301"/>
      <c r="I817" s="301"/>
      <c r="J817" s="301"/>
      <c r="K817" s="301"/>
      <c r="L817" s="301"/>
      <c r="M817" s="301"/>
      <c r="N817" s="301"/>
      <c r="O817" s="301"/>
      <c r="P817" s="301"/>
      <c r="Q817" s="301"/>
      <c r="R817" s="301"/>
      <c r="S817" s="301"/>
      <c r="T817" s="301"/>
      <c r="U817" s="301"/>
      <c r="V817" s="301"/>
      <c r="W817" s="301"/>
      <c r="X817" s="301"/>
      <c r="Y817" s="301"/>
      <c r="Z817" s="301"/>
    </row>
    <row r="818" spans="1:26" ht="12.75" customHeight="1" x14ac:dyDescent="0.2">
      <c r="A818" s="301"/>
      <c r="B818" s="301"/>
      <c r="C818" s="301"/>
      <c r="D818" s="301"/>
      <c r="E818" s="301"/>
      <c r="F818" s="301"/>
      <c r="G818" s="301"/>
      <c r="H818" s="301"/>
      <c r="I818" s="301"/>
      <c r="J818" s="301"/>
      <c r="K818" s="301"/>
      <c r="L818" s="301"/>
      <c r="M818" s="301"/>
      <c r="N818" s="301"/>
      <c r="O818" s="301"/>
      <c r="P818" s="301"/>
      <c r="Q818" s="301"/>
      <c r="R818" s="301"/>
      <c r="S818" s="301"/>
      <c r="T818" s="301"/>
      <c r="U818" s="301"/>
      <c r="V818" s="301"/>
      <c r="W818" s="301"/>
      <c r="X818" s="301"/>
      <c r="Y818" s="301"/>
      <c r="Z818" s="301"/>
    </row>
    <row r="819" spans="1:26" ht="12.75" customHeight="1" x14ac:dyDescent="0.2">
      <c r="A819" s="301"/>
      <c r="B819" s="301"/>
      <c r="C819" s="301"/>
      <c r="D819" s="301"/>
      <c r="E819" s="301"/>
      <c r="F819" s="301"/>
      <c r="G819" s="301"/>
      <c r="H819" s="301"/>
      <c r="I819" s="301"/>
      <c r="J819" s="301"/>
      <c r="K819" s="301"/>
      <c r="L819" s="301"/>
      <c r="M819" s="301"/>
      <c r="N819" s="301"/>
      <c r="O819" s="301"/>
      <c r="P819" s="301"/>
      <c r="Q819" s="301"/>
      <c r="R819" s="301"/>
      <c r="S819" s="301"/>
      <c r="T819" s="301"/>
      <c r="U819" s="301"/>
      <c r="V819" s="301"/>
      <c r="W819" s="301"/>
      <c r="X819" s="301"/>
      <c r="Y819" s="301"/>
      <c r="Z819" s="301"/>
    </row>
    <row r="820" spans="1:26" ht="12.75" customHeight="1" x14ac:dyDescent="0.2">
      <c r="A820" s="301"/>
      <c r="B820" s="301"/>
      <c r="C820" s="301"/>
      <c r="D820" s="301"/>
      <c r="E820" s="301"/>
      <c r="F820" s="301"/>
      <c r="G820" s="301"/>
      <c r="H820" s="301"/>
      <c r="I820" s="301"/>
      <c r="J820" s="301"/>
      <c r="K820" s="301"/>
      <c r="L820" s="301"/>
      <c r="M820" s="301"/>
      <c r="N820" s="301"/>
      <c r="O820" s="301"/>
      <c r="P820" s="301"/>
      <c r="Q820" s="301"/>
      <c r="R820" s="301"/>
      <c r="S820" s="301"/>
      <c r="T820" s="301"/>
      <c r="U820" s="301"/>
      <c r="V820" s="301"/>
      <c r="W820" s="301"/>
      <c r="X820" s="301"/>
      <c r="Y820" s="301"/>
      <c r="Z820" s="301"/>
    </row>
    <row r="821" spans="1:26" ht="12.75" customHeight="1" x14ac:dyDescent="0.2">
      <c r="A821" s="301"/>
      <c r="B821" s="301"/>
      <c r="C821" s="301"/>
      <c r="D821" s="301"/>
      <c r="E821" s="301"/>
      <c r="F821" s="301"/>
      <c r="G821" s="301"/>
      <c r="H821" s="301"/>
      <c r="I821" s="301"/>
      <c r="J821" s="301"/>
      <c r="K821" s="301"/>
      <c r="L821" s="301"/>
      <c r="M821" s="301"/>
      <c r="N821" s="301"/>
      <c r="O821" s="301"/>
      <c r="P821" s="301"/>
      <c r="Q821" s="301"/>
      <c r="R821" s="301"/>
      <c r="S821" s="301"/>
      <c r="T821" s="301"/>
      <c r="U821" s="301"/>
      <c r="V821" s="301"/>
      <c r="W821" s="301"/>
      <c r="X821" s="301"/>
      <c r="Y821" s="301"/>
      <c r="Z821" s="301"/>
    </row>
    <row r="822" spans="1:26" ht="12.75" customHeight="1" x14ac:dyDescent="0.2">
      <c r="A822" s="301"/>
      <c r="B822" s="301"/>
      <c r="C822" s="301"/>
      <c r="D822" s="301"/>
      <c r="E822" s="301"/>
      <c r="F822" s="301"/>
      <c r="G822" s="301"/>
      <c r="H822" s="301"/>
      <c r="I822" s="301"/>
      <c r="J822" s="301"/>
      <c r="K822" s="301"/>
      <c r="L822" s="301"/>
      <c r="M822" s="301"/>
      <c r="N822" s="301"/>
      <c r="O822" s="301"/>
      <c r="P822" s="301"/>
      <c r="Q822" s="301"/>
      <c r="R822" s="301"/>
      <c r="S822" s="301"/>
      <c r="T822" s="301"/>
      <c r="U822" s="301"/>
      <c r="V822" s="301"/>
      <c r="W822" s="301"/>
      <c r="X822" s="301"/>
      <c r="Y822" s="301"/>
      <c r="Z822" s="301"/>
    </row>
    <row r="823" spans="1:26" ht="12.75" customHeight="1" x14ac:dyDescent="0.2">
      <c r="A823" s="301"/>
      <c r="B823" s="301"/>
      <c r="C823" s="301"/>
      <c r="D823" s="301"/>
      <c r="E823" s="301"/>
      <c r="F823" s="301"/>
      <c r="G823" s="301"/>
      <c r="H823" s="301"/>
      <c r="I823" s="301"/>
      <c r="J823" s="301"/>
      <c r="K823" s="301"/>
      <c r="L823" s="301"/>
      <c r="M823" s="301"/>
      <c r="N823" s="301"/>
      <c r="O823" s="301"/>
      <c r="P823" s="301"/>
      <c r="Q823" s="301"/>
      <c r="R823" s="301"/>
      <c r="S823" s="301"/>
      <c r="T823" s="301"/>
      <c r="U823" s="301"/>
      <c r="V823" s="301"/>
      <c r="W823" s="301"/>
      <c r="X823" s="301"/>
      <c r="Y823" s="301"/>
      <c r="Z823" s="301"/>
    </row>
    <row r="824" spans="1:26" ht="12.75" customHeight="1" x14ac:dyDescent="0.2">
      <c r="A824" s="301"/>
      <c r="B824" s="301"/>
      <c r="C824" s="301"/>
      <c r="D824" s="301"/>
      <c r="E824" s="301"/>
      <c r="F824" s="301"/>
      <c r="G824" s="301"/>
      <c r="H824" s="301"/>
      <c r="I824" s="301"/>
      <c r="J824" s="301"/>
      <c r="K824" s="301"/>
      <c r="L824" s="301"/>
      <c r="M824" s="301"/>
      <c r="N824" s="301"/>
      <c r="O824" s="301"/>
      <c r="P824" s="301"/>
      <c r="Q824" s="301"/>
      <c r="R824" s="301"/>
      <c r="S824" s="301"/>
      <c r="T824" s="301"/>
      <c r="U824" s="301"/>
      <c r="V824" s="301"/>
      <c r="W824" s="301"/>
      <c r="X824" s="301"/>
      <c r="Y824" s="301"/>
      <c r="Z824" s="301"/>
    </row>
    <row r="825" spans="1:26" ht="12.75" customHeight="1" x14ac:dyDescent="0.2">
      <c r="A825" s="301"/>
      <c r="B825" s="301"/>
      <c r="C825" s="301"/>
      <c r="D825" s="301"/>
      <c r="E825" s="301"/>
      <c r="F825" s="301"/>
      <c r="G825" s="301"/>
      <c r="H825" s="301"/>
      <c r="I825" s="301"/>
      <c r="J825" s="301"/>
      <c r="K825" s="301"/>
      <c r="L825" s="301"/>
      <c r="M825" s="301"/>
      <c r="N825" s="301"/>
      <c r="O825" s="301"/>
      <c r="P825" s="301"/>
      <c r="Q825" s="301"/>
      <c r="R825" s="301"/>
      <c r="S825" s="301"/>
      <c r="T825" s="301"/>
      <c r="U825" s="301"/>
      <c r="V825" s="301"/>
      <c r="W825" s="301"/>
      <c r="X825" s="301"/>
      <c r="Y825" s="301"/>
      <c r="Z825" s="301"/>
    </row>
    <row r="826" spans="1:26" ht="12.75" customHeight="1" x14ac:dyDescent="0.2">
      <c r="A826" s="301"/>
      <c r="B826" s="301"/>
      <c r="C826" s="301"/>
      <c r="D826" s="301"/>
      <c r="E826" s="301"/>
      <c r="F826" s="301"/>
      <c r="G826" s="301"/>
      <c r="H826" s="301"/>
      <c r="I826" s="301"/>
      <c r="J826" s="301"/>
      <c r="K826" s="301"/>
      <c r="L826" s="301"/>
      <c r="M826" s="301"/>
      <c r="N826" s="301"/>
      <c r="O826" s="301"/>
      <c r="P826" s="301"/>
      <c r="Q826" s="301"/>
      <c r="R826" s="301"/>
      <c r="S826" s="301"/>
      <c r="T826" s="301"/>
      <c r="U826" s="301"/>
      <c r="V826" s="301"/>
      <c r="W826" s="301"/>
      <c r="X826" s="301"/>
      <c r="Y826" s="301"/>
      <c r="Z826" s="301"/>
    </row>
    <row r="827" spans="1:26" ht="12.75" customHeight="1" x14ac:dyDescent="0.2">
      <c r="A827" s="301"/>
      <c r="B827" s="301"/>
      <c r="C827" s="301"/>
      <c r="D827" s="301"/>
      <c r="E827" s="301"/>
      <c r="F827" s="301"/>
      <c r="G827" s="301"/>
      <c r="H827" s="301"/>
      <c r="I827" s="301"/>
      <c r="J827" s="301"/>
      <c r="K827" s="301"/>
      <c r="L827" s="301"/>
      <c r="M827" s="301"/>
      <c r="N827" s="301"/>
      <c r="O827" s="301"/>
      <c r="P827" s="301"/>
      <c r="Q827" s="301"/>
      <c r="R827" s="301"/>
      <c r="S827" s="301"/>
      <c r="T827" s="301"/>
      <c r="U827" s="301"/>
      <c r="V827" s="301"/>
      <c r="W827" s="301"/>
      <c r="X827" s="301"/>
      <c r="Y827" s="301"/>
      <c r="Z827" s="301"/>
    </row>
    <row r="828" spans="1:26" ht="12.75" customHeight="1" x14ac:dyDescent="0.2">
      <c r="A828" s="301"/>
      <c r="B828" s="301"/>
      <c r="C828" s="301"/>
      <c r="D828" s="301"/>
      <c r="E828" s="301"/>
      <c r="F828" s="301"/>
      <c r="G828" s="301"/>
      <c r="H828" s="301"/>
      <c r="I828" s="301"/>
      <c r="J828" s="301"/>
      <c r="K828" s="301"/>
      <c r="L828" s="301"/>
      <c r="M828" s="301"/>
      <c r="N828" s="301"/>
      <c r="O828" s="301"/>
      <c r="P828" s="301"/>
      <c r="Q828" s="301"/>
      <c r="R828" s="301"/>
      <c r="S828" s="301"/>
      <c r="T828" s="301"/>
      <c r="U828" s="301"/>
      <c r="V828" s="301"/>
      <c r="W828" s="301"/>
      <c r="X828" s="301"/>
      <c r="Y828" s="301"/>
      <c r="Z828" s="301"/>
    </row>
    <row r="829" spans="1:26" ht="12.75" customHeight="1" x14ac:dyDescent="0.2">
      <c r="A829" s="301"/>
      <c r="B829" s="301"/>
      <c r="C829" s="301"/>
      <c r="D829" s="301"/>
      <c r="E829" s="301"/>
      <c r="F829" s="301"/>
      <c r="G829" s="301"/>
      <c r="H829" s="301"/>
      <c r="I829" s="301"/>
      <c r="J829" s="301"/>
      <c r="K829" s="301"/>
      <c r="L829" s="301"/>
      <c r="M829" s="301"/>
      <c r="N829" s="301"/>
      <c r="O829" s="301"/>
      <c r="P829" s="301"/>
      <c r="Q829" s="301"/>
      <c r="R829" s="301"/>
      <c r="S829" s="301"/>
      <c r="T829" s="301"/>
      <c r="U829" s="301"/>
      <c r="V829" s="301"/>
      <c r="W829" s="301"/>
      <c r="X829" s="301"/>
      <c r="Y829" s="301"/>
      <c r="Z829" s="301"/>
    </row>
    <row r="830" spans="1:26" ht="12.75" customHeight="1" x14ac:dyDescent="0.2">
      <c r="A830" s="301"/>
      <c r="B830" s="301"/>
      <c r="C830" s="301"/>
      <c r="D830" s="301"/>
      <c r="E830" s="301"/>
      <c r="F830" s="301"/>
      <c r="G830" s="301"/>
      <c r="H830" s="301"/>
      <c r="I830" s="301"/>
      <c r="J830" s="301"/>
      <c r="K830" s="301"/>
      <c r="L830" s="301"/>
      <c r="M830" s="301"/>
      <c r="N830" s="301"/>
      <c r="O830" s="301"/>
      <c r="P830" s="301"/>
      <c r="Q830" s="301"/>
      <c r="R830" s="301"/>
      <c r="S830" s="301"/>
      <c r="T830" s="301"/>
      <c r="U830" s="301"/>
      <c r="V830" s="301"/>
      <c r="W830" s="301"/>
      <c r="X830" s="301"/>
      <c r="Y830" s="301"/>
      <c r="Z830" s="301"/>
    </row>
    <row r="831" spans="1:26" ht="12.75" customHeight="1" x14ac:dyDescent="0.2">
      <c r="A831" s="301"/>
      <c r="B831" s="301"/>
      <c r="C831" s="301"/>
      <c r="D831" s="301"/>
      <c r="E831" s="301"/>
      <c r="F831" s="301"/>
      <c r="G831" s="301"/>
      <c r="H831" s="301"/>
      <c r="I831" s="301"/>
      <c r="J831" s="301"/>
      <c r="K831" s="301"/>
      <c r="L831" s="301"/>
      <c r="M831" s="301"/>
      <c r="N831" s="301"/>
      <c r="O831" s="301"/>
      <c r="P831" s="301"/>
      <c r="Q831" s="301"/>
      <c r="R831" s="301"/>
      <c r="S831" s="301"/>
      <c r="T831" s="301"/>
      <c r="U831" s="301"/>
      <c r="V831" s="301"/>
      <c r="W831" s="301"/>
      <c r="X831" s="301"/>
      <c r="Y831" s="301"/>
      <c r="Z831" s="301"/>
    </row>
    <row r="832" spans="1:26" ht="12.75" customHeight="1" x14ac:dyDescent="0.2">
      <c r="A832" s="301"/>
      <c r="B832" s="301"/>
      <c r="C832" s="301"/>
      <c r="D832" s="301"/>
      <c r="E832" s="301"/>
      <c r="F832" s="301"/>
      <c r="G832" s="301"/>
      <c r="H832" s="301"/>
      <c r="I832" s="301"/>
      <c r="J832" s="301"/>
      <c r="K832" s="301"/>
      <c r="L832" s="301"/>
      <c r="M832" s="301"/>
      <c r="N832" s="301"/>
      <c r="O832" s="301"/>
      <c r="P832" s="301"/>
      <c r="Q832" s="301"/>
      <c r="R832" s="301"/>
      <c r="S832" s="301"/>
      <c r="T832" s="301"/>
      <c r="U832" s="301"/>
      <c r="V832" s="301"/>
      <c r="W832" s="301"/>
      <c r="X832" s="301"/>
      <c r="Y832" s="301"/>
      <c r="Z832" s="301"/>
    </row>
    <row r="833" spans="1:26" ht="12.75" customHeight="1" x14ac:dyDescent="0.2">
      <c r="A833" s="301"/>
      <c r="B833" s="301"/>
      <c r="C833" s="301"/>
      <c r="D833" s="301"/>
      <c r="E833" s="301"/>
      <c r="F833" s="301"/>
      <c r="G833" s="301"/>
      <c r="H833" s="301"/>
      <c r="I833" s="301"/>
      <c r="J833" s="301"/>
      <c r="K833" s="301"/>
      <c r="L833" s="301"/>
      <c r="M833" s="301"/>
      <c r="N833" s="301"/>
      <c r="O833" s="301"/>
      <c r="P833" s="301"/>
      <c r="Q833" s="301"/>
      <c r="R833" s="301"/>
      <c r="S833" s="301"/>
      <c r="T833" s="301"/>
      <c r="U833" s="301"/>
      <c r="V833" s="301"/>
      <c r="W833" s="301"/>
      <c r="X833" s="301"/>
      <c r="Y833" s="301"/>
      <c r="Z833" s="301"/>
    </row>
    <row r="834" spans="1:26" ht="12.75" customHeight="1" x14ac:dyDescent="0.2">
      <c r="A834" s="301"/>
      <c r="B834" s="301"/>
      <c r="C834" s="301"/>
      <c r="D834" s="301"/>
      <c r="E834" s="301"/>
      <c r="F834" s="301"/>
      <c r="G834" s="301"/>
      <c r="H834" s="301"/>
      <c r="I834" s="301"/>
      <c r="J834" s="301"/>
      <c r="K834" s="301"/>
      <c r="L834" s="301"/>
      <c r="M834" s="301"/>
      <c r="N834" s="301"/>
      <c r="O834" s="301"/>
      <c r="P834" s="301"/>
      <c r="Q834" s="301"/>
      <c r="R834" s="301"/>
      <c r="S834" s="301"/>
      <c r="T834" s="301"/>
      <c r="U834" s="301"/>
      <c r="V834" s="301"/>
      <c r="W834" s="301"/>
      <c r="X834" s="301"/>
      <c r="Y834" s="301"/>
      <c r="Z834" s="301"/>
    </row>
    <row r="835" spans="1:26" ht="12.75" customHeight="1" x14ac:dyDescent="0.2">
      <c r="A835" s="301"/>
      <c r="B835" s="301"/>
      <c r="C835" s="301"/>
      <c r="D835" s="301"/>
      <c r="E835" s="301"/>
      <c r="F835" s="301"/>
      <c r="G835" s="301"/>
      <c r="H835" s="301"/>
      <c r="I835" s="301"/>
      <c r="J835" s="301"/>
      <c r="K835" s="301"/>
      <c r="L835" s="301"/>
      <c r="M835" s="301"/>
      <c r="N835" s="301"/>
      <c r="O835" s="301"/>
      <c r="P835" s="301"/>
      <c r="Q835" s="301"/>
      <c r="R835" s="301"/>
      <c r="S835" s="301"/>
      <c r="T835" s="301"/>
      <c r="U835" s="301"/>
      <c r="V835" s="301"/>
      <c r="W835" s="301"/>
      <c r="X835" s="301"/>
      <c r="Y835" s="301"/>
      <c r="Z835" s="301"/>
    </row>
    <row r="836" spans="1:26" ht="12.75" customHeight="1" x14ac:dyDescent="0.2">
      <c r="A836" s="301"/>
      <c r="B836" s="301"/>
      <c r="C836" s="301"/>
      <c r="D836" s="301"/>
      <c r="E836" s="301"/>
      <c r="F836" s="301"/>
      <c r="G836" s="301"/>
      <c r="H836" s="301"/>
      <c r="I836" s="301"/>
      <c r="J836" s="301"/>
      <c r="K836" s="301"/>
      <c r="L836" s="301"/>
      <c r="M836" s="301"/>
      <c r="N836" s="301"/>
      <c r="O836" s="301"/>
      <c r="P836" s="301"/>
      <c r="Q836" s="301"/>
      <c r="R836" s="301"/>
      <c r="S836" s="301"/>
      <c r="T836" s="301"/>
      <c r="U836" s="301"/>
      <c r="V836" s="301"/>
      <c r="W836" s="301"/>
      <c r="X836" s="301"/>
      <c r="Y836" s="301"/>
      <c r="Z836" s="301"/>
    </row>
    <row r="837" spans="1:26" ht="12.75" customHeight="1" x14ac:dyDescent="0.2">
      <c r="A837" s="301"/>
      <c r="B837" s="301"/>
      <c r="C837" s="301"/>
      <c r="D837" s="301"/>
      <c r="E837" s="301"/>
      <c r="F837" s="301"/>
      <c r="G837" s="301"/>
      <c r="H837" s="301"/>
      <c r="I837" s="301"/>
      <c r="J837" s="301"/>
      <c r="K837" s="301"/>
      <c r="L837" s="301"/>
      <c r="M837" s="301"/>
      <c r="N837" s="301"/>
      <c r="O837" s="301"/>
      <c r="P837" s="301"/>
      <c r="Q837" s="301"/>
      <c r="R837" s="301"/>
      <c r="S837" s="301"/>
      <c r="T837" s="301"/>
      <c r="U837" s="301"/>
      <c r="V837" s="301"/>
      <c r="W837" s="301"/>
      <c r="X837" s="301"/>
      <c r="Y837" s="301"/>
      <c r="Z837" s="301"/>
    </row>
    <row r="838" spans="1:26" ht="12.75" customHeight="1" x14ac:dyDescent="0.2">
      <c r="A838" s="301"/>
      <c r="B838" s="301"/>
      <c r="C838" s="301"/>
      <c r="D838" s="301"/>
      <c r="E838" s="301"/>
      <c r="F838" s="301"/>
      <c r="G838" s="301"/>
      <c r="H838" s="301"/>
      <c r="I838" s="301"/>
      <c r="J838" s="301"/>
      <c r="K838" s="301"/>
      <c r="L838" s="301"/>
      <c r="M838" s="301"/>
      <c r="N838" s="301"/>
      <c r="O838" s="301"/>
      <c r="P838" s="301"/>
      <c r="Q838" s="301"/>
      <c r="R838" s="301"/>
      <c r="S838" s="301"/>
      <c r="T838" s="301"/>
      <c r="U838" s="301"/>
      <c r="V838" s="301"/>
      <c r="W838" s="301"/>
      <c r="X838" s="301"/>
      <c r="Y838" s="301"/>
      <c r="Z838" s="301"/>
    </row>
    <row r="839" spans="1:26" ht="12.75" customHeight="1" x14ac:dyDescent="0.2">
      <c r="A839" s="301"/>
      <c r="B839" s="301"/>
      <c r="C839" s="301"/>
      <c r="D839" s="301"/>
      <c r="E839" s="301"/>
      <c r="F839" s="301"/>
      <c r="G839" s="301"/>
      <c r="H839" s="301"/>
      <c r="I839" s="301"/>
      <c r="J839" s="301"/>
      <c r="K839" s="301"/>
      <c r="L839" s="301"/>
      <c r="M839" s="301"/>
      <c r="N839" s="301"/>
      <c r="O839" s="301"/>
      <c r="P839" s="301"/>
      <c r="Q839" s="301"/>
      <c r="R839" s="301"/>
      <c r="S839" s="301"/>
      <c r="T839" s="301"/>
      <c r="U839" s="301"/>
      <c r="V839" s="301"/>
      <c r="W839" s="301"/>
      <c r="X839" s="301"/>
      <c r="Y839" s="301"/>
      <c r="Z839" s="301"/>
    </row>
    <row r="840" spans="1:26" ht="12.75" customHeight="1" x14ac:dyDescent="0.2">
      <c r="A840" s="301"/>
      <c r="B840" s="301"/>
      <c r="C840" s="301"/>
      <c r="D840" s="301"/>
      <c r="E840" s="301"/>
      <c r="F840" s="301"/>
      <c r="G840" s="301"/>
      <c r="H840" s="301"/>
      <c r="I840" s="301"/>
      <c r="J840" s="301"/>
      <c r="K840" s="301"/>
      <c r="L840" s="301"/>
      <c r="M840" s="301"/>
      <c r="N840" s="301"/>
      <c r="O840" s="301"/>
      <c r="P840" s="301"/>
      <c r="Q840" s="301"/>
      <c r="R840" s="301"/>
      <c r="S840" s="301"/>
      <c r="T840" s="301"/>
      <c r="U840" s="301"/>
      <c r="V840" s="301"/>
      <c r="W840" s="301"/>
      <c r="X840" s="301"/>
      <c r="Y840" s="301"/>
      <c r="Z840" s="301"/>
    </row>
    <row r="841" spans="1:26" ht="12.75" customHeight="1" x14ac:dyDescent="0.2">
      <c r="A841" s="301"/>
      <c r="B841" s="301"/>
      <c r="C841" s="301"/>
      <c r="D841" s="301"/>
      <c r="E841" s="301"/>
      <c r="F841" s="301"/>
      <c r="G841" s="301"/>
      <c r="H841" s="301"/>
      <c r="I841" s="301"/>
      <c r="J841" s="301"/>
      <c r="K841" s="301"/>
      <c r="L841" s="301"/>
      <c r="M841" s="301"/>
      <c r="N841" s="301"/>
      <c r="O841" s="301"/>
      <c r="P841" s="301"/>
      <c r="Q841" s="301"/>
      <c r="R841" s="301"/>
      <c r="S841" s="301"/>
      <c r="T841" s="301"/>
      <c r="U841" s="301"/>
      <c r="V841" s="301"/>
      <c r="W841" s="301"/>
      <c r="X841" s="301"/>
      <c r="Y841" s="301"/>
      <c r="Z841" s="301"/>
    </row>
    <row r="842" spans="1:26" ht="12.75" customHeight="1" x14ac:dyDescent="0.2">
      <c r="A842" s="301"/>
      <c r="B842" s="301"/>
      <c r="C842" s="301"/>
      <c r="D842" s="301"/>
      <c r="E842" s="301"/>
      <c r="F842" s="301"/>
      <c r="G842" s="301"/>
      <c r="H842" s="301"/>
      <c r="I842" s="301"/>
      <c r="J842" s="301"/>
      <c r="K842" s="301"/>
      <c r="L842" s="301"/>
      <c r="M842" s="301"/>
      <c r="N842" s="301"/>
      <c r="O842" s="301"/>
      <c r="P842" s="301"/>
      <c r="Q842" s="301"/>
      <c r="R842" s="301"/>
      <c r="S842" s="301"/>
      <c r="T842" s="301"/>
      <c r="U842" s="301"/>
      <c r="V842" s="301"/>
      <c r="W842" s="301"/>
      <c r="X842" s="301"/>
      <c r="Y842" s="301"/>
      <c r="Z842" s="301"/>
    </row>
    <row r="843" spans="1:26" ht="12.75" customHeight="1" x14ac:dyDescent="0.2">
      <c r="A843" s="301"/>
      <c r="B843" s="301"/>
      <c r="C843" s="301"/>
      <c r="D843" s="301"/>
      <c r="E843" s="301"/>
      <c r="F843" s="301"/>
      <c r="G843" s="301"/>
      <c r="H843" s="301"/>
      <c r="I843" s="301"/>
      <c r="J843" s="301"/>
      <c r="K843" s="301"/>
      <c r="L843" s="301"/>
      <c r="M843" s="301"/>
      <c r="N843" s="301"/>
      <c r="O843" s="301"/>
      <c r="P843" s="301"/>
      <c r="Q843" s="301"/>
      <c r="R843" s="301"/>
      <c r="S843" s="301"/>
      <c r="T843" s="301"/>
      <c r="U843" s="301"/>
      <c r="V843" s="301"/>
      <c r="W843" s="301"/>
      <c r="X843" s="301"/>
      <c r="Y843" s="301"/>
      <c r="Z843" s="301"/>
    </row>
    <row r="844" spans="1:26" ht="12.75" customHeight="1" x14ac:dyDescent="0.2">
      <c r="A844" s="301"/>
      <c r="B844" s="301"/>
      <c r="C844" s="301"/>
      <c r="D844" s="301"/>
      <c r="E844" s="301"/>
      <c r="F844" s="301"/>
      <c r="G844" s="301"/>
      <c r="H844" s="301"/>
      <c r="I844" s="301"/>
      <c r="J844" s="301"/>
      <c r="K844" s="301"/>
      <c r="L844" s="301"/>
      <c r="M844" s="301"/>
      <c r="N844" s="301"/>
      <c r="O844" s="301"/>
      <c r="P844" s="301"/>
      <c r="Q844" s="301"/>
      <c r="R844" s="301"/>
      <c r="S844" s="301"/>
      <c r="T844" s="301"/>
      <c r="U844" s="301"/>
      <c r="V844" s="301"/>
      <c r="W844" s="301"/>
      <c r="X844" s="301"/>
      <c r="Y844" s="301"/>
      <c r="Z844" s="301"/>
    </row>
    <row r="845" spans="1:26" ht="12.75" customHeight="1" x14ac:dyDescent="0.2">
      <c r="A845" s="301"/>
      <c r="B845" s="301"/>
      <c r="C845" s="301"/>
      <c r="D845" s="301"/>
      <c r="E845" s="301"/>
      <c r="F845" s="301"/>
      <c r="G845" s="301"/>
      <c r="H845" s="301"/>
      <c r="I845" s="301"/>
      <c r="J845" s="301"/>
      <c r="K845" s="301"/>
      <c r="L845" s="301"/>
      <c r="M845" s="301"/>
      <c r="N845" s="301"/>
      <c r="O845" s="301"/>
      <c r="P845" s="301"/>
      <c r="Q845" s="301"/>
      <c r="R845" s="301"/>
      <c r="S845" s="301"/>
      <c r="T845" s="301"/>
      <c r="U845" s="301"/>
      <c r="V845" s="301"/>
      <c r="W845" s="301"/>
      <c r="X845" s="301"/>
      <c r="Y845" s="301"/>
      <c r="Z845" s="301"/>
    </row>
    <row r="846" spans="1:26" ht="12.75" customHeight="1" x14ac:dyDescent="0.2">
      <c r="A846" s="301"/>
      <c r="B846" s="301"/>
      <c r="C846" s="301"/>
      <c r="D846" s="301"/>
      <c r="E846" s="301"/>
      <c r="F846" s="301"/>
      <c r="G846" s="301"/>
      <c r="H846" s="301"/>
      <c r="I846" s="301"/>
      <c r="J846" s="301"/>
      <c r="K846" s="301"/>
      <c r="L846" s="301"/>
      <c r="M846" s="301"/>
      <c r="N846" s="301"/>
      <c r="O846" s="301"/>
      <c r="P846" s="301"/>
      <c r="Q846" s="301"/>
      <c r="R846" s="301"/>
      <c r="S846" s="301"/>
      <c r="T846" s="301"/>
      <c r="U846" s="301"/>
      <c r="V846" s="301"/>
      <c r="W846" s="301"/>
      <c r="X846" s="301"/>
      <c r="Y846" s="301"/>
      <c r="Z846" s="301"/>
    </row>
    <row r="847" spans="1:26" ht="12.75" customHeight="1" x14ac:dyDescent="0.2">
      <c r="A847" s="301"/>
      <c r="B847" s="301"/>
      <c r="C847" s="301"/>
      <c r="D847" s="301"/>
      <c r="E847" s="301"/>
      <c r="F847" s="301"/>
      <c r="G847" s="301"/>
      <c r="H847" s="301"/>
      <c r="I847" s="301"/>
      <c r="J847" s="301"/>
      <c r="K847" s="301"/>
      <c r="L847" s="301"/>
      <c r="M847" s="301"/>
      <c r="N847" s="301"/>
      <c r="O847" s="301"/>
      <c r="P847" s="301"/>
      <c r="Q847" s="301"/>
      <c r="R847" s="301"/>
      <c r="S847" s="301"/>
      <c r="T847" s="301"/>
      <c r="U847" s="301"/>
      <c r="V847" s="301"/>
      <c r="W847" s="301"/>
      <c r="X847" s="301"/>
      <c r="Y847" s="301"/>
      <c r="Z847" s="301"/>
    </row>
    <row r="848" spans="1:26" ht="12.75" customHeight="1" x14ac:dyDescent="0.2">
      <c r="A848" s="301"/>
      <c r="B848" s="301"/>
      <c r="C848" s="301"/>
      <c r="D848" s="301"/>
      <c r="E848" s="301"/>
      <c r="F848" s="301"/>
      <c r="G848" s="301"/>
      <c r="H848" s="301"/>
      <c r="I848" s="301"/>
      <c r="J848" s="301"/>
      <c r="K848" s="301"/>
      <c r="L848" s="301"/>
      <c r="M848" s="301"/>
      <c r="N848" s="301"/>
      <c r="O848" s="301"/>
      <c r="P848" s="301"/>
      <c r="Q848" s="301"/>
      <c r="R848" s="301"/>
      <c r="S848" s="301"/>
      <c r="T848" s="301"/>
      <c r="U848" s="301"/>
      <c r="V848" s="301"/>
      <c r="W848" s="301"/>
      <c r="X848" s="301"/>
      <c r="Y848" s="301"/>
      <c r="Z848" s="301"/>
    </row>
    <row r="849" spans="1:26" ht="12.75" customHeight="1" x14ac:dyDescent="0.2">
      <c r="A849" s="301"/>
      <c r="B849" s="301"/>
      <c r="C849" s="301"/>
      <c r="D849" s="301"/>
      <c r="E849" s="301"/>
      <c r="F849" s="301"/>
      <c r="G849" s="301"/>
      <c r="H849" s="301"/>
      <c r="I849" s="301"/>
      <c r="J849" s="301"/>
      <c r="K849" s="301"/>
      <c r="L849" s="301"/>
      <c r="M849" s="301"/>
      <c r="N849" s="301"/>
      <c r="O849" s="301"/>
      <c r="P849" s="301"/>
      <c r="Q849" s="301"/>
      <c r="R849" s="301"/>
      <c r="S849" s="301"/>
      <c r="T849" s="301"/>
      <c r="U849" s="301"/>
      <c r="V849" s="301"/>
      <c r="W849" s="301"/>
      <c r="X849" s="301"/>
      <c r="Y849" s="301"/>
      <c r="Z849" s="301"/>
    </row>
    <row r="850" spans="1:26" ht="12.75" customHeight="1" x14ac:dyDescent="0.2">
      <c r="A850" s="301"/>
      <c r="B850" s="301"/>
      <c r="C850" s="301"/>
      <c r="D850" s="301"/>
      <c r="E850" s="301"/>
      <c r="F850" s="301"/>
      <c r="G850" s="301"/>
      <c r="H850" s="301"/>
      <c r="I850" s="301"/>
      <c r="J850" s="301"/>
      <c r="K850" s="301"/>
      <c r="L850" s="301"/>
      <c r="M850" s="301"/>
      <c r="N850" s="301"/>
      <c r="O850" s="301"/>
      <c r="P850" s="301"/>
      <c r="Q850" s="301"/>
      <c r="R850" s="301"/>
      <c r="S850" s="301"/>
      <c r="T850" s="301"/>
      <c r="U850" s="301"/>
      <c r="V850" s="301"/>
      <c r="W850" s="301"/>
      <c r="X850" s="301"/>
      <c r="Y850" s="301"/>
      <c r="Z850" s="301"/>
    </row>
    <row r="851" spans="1:26" ht="12.75" customHeight="1" x14ac:dyDescent="0.2">
      <c r="A851" s="301"/>
      <c r="B851" s="301"/>
      <c r="C851" s="301"/>
      <c r="D851" s="301"/>
      <c r="E851" s="301"/>
      <c r="F851" s="301"/>
      <c r="G851" s="301"/>
      <c r="H851" s="301"/>
      <c r="I851" s="301"/>
      <c r="J851" s="301"/>
      <c r="K851" s="301"/>
      <c r="L851" s="301"/>
      <c r="M851" s="301"/>
      <c r="N851" s="301"/>
      <c r="O851" s="301"/>
      <c r="P851" s="301"/>
      <c r="Q851" s="301"/>
      <c r="R851" s="301"/>
      <c r="S851" s="301"/>
      <c r="T851" s="301"/>
      <c r="U851" s="301"/>
      <c r="V851" s="301"/>
      <c r="W851" s="301"/>
      <c r="X851" s="301"/>
      <c r="Y851" s="301"/>
      <c r="Z851" s="301"/>
    </row>
    <row r="852" spans="1:26" ht="12.75" customHeight="1" x14ac:dyDescent="0.2">
      <c r="A852" s="301"/>
      <c r="B852" s="301"/>
      <c r="C852" s="301"/>
      <c r="D852" s="301"/>
      <c r="E852" s="301"/>
      <c r="F852" s="301"/>
      <c r="G852" s="301"/>
      <c r="H852" s="301"/>
      <c r="I852" s="301"/>
      <c r="J852" s="301"/>
      <c r="K852" s="301"/>
      <c r="L852" s="301"/>
      <c r="M852" s="301"/>
      <c r="N852" s="301"/>
      <c r="O852" s="301"/>
      <c r="P852" s="301"/>
      <c r="Q852" s="301"/>
      <c r="R852" s="301"/>
      <c r="S852" s="301"/>
      <c r="T852" s="301"/>
      <c r="U852" s="301"/>
      <c r="V852" s="301"/>
      <c r="W852" s="301"/>
      <c r="X852" s="301"/>
      <c r="Y852" s="301"/>
      <c r="Z852" s="301"/>
    </row>
    <row r="853" spans="1:26" ht="12.75" customHeight="1" x14ac:dyDescent="0.2">
      <c r="A853" s="301"/>
      <c r="B853" s="301"/>
      <c r="C853" s="301"/>
      <c r="D853" s="301"/>
      <c r="E853" s="301"/>
      <c r="F853" s="301"/>
      <c r="G853" s="301"/>
      <c r="H853" s="301"/>
      <c r="I853" s="301"/>
      <c r="J853" s="301"/>
      <c r="K853" s="301"/>
      <c r="L853" s="301"/>
      <c r="M853" s="301"/>
      <c r="N853" s="301"/>
      <c r="O853" s="301"/>
      <c r="P853" s="301"/>
      <c r="Q853" s="301"/>
      <c r="R853" s="301"/>
      <c r="S853" s="301"/>
      <c r="T853" s="301"/>
      <c r="U853" s="301"/>
      <c r="V853" s="301"/>
      <c r="W853" s="301"/>
      <c r="X853" s="301"/>
      <c r="Y853" s="301"/>
      <c r="Z853" s="301"/>
    </row>
    <row r="854" spans="1:26" ht="12.75" customHeight="1" x14ac:dyDescent="0.2">
      <c r="A854" s="301"/>
      <c r="B854" s="301"/>
      <c r="C854" s="301"/>
      <c r="D854" s="301"/>
      <c r="E854" s="301"/>
      <c r="F854" s="301"/>
      <c r="G854" s="301"/>
      <c r="H854" s="301"/>
      <c r="I854" s="301"/>
      <c r="J854" s="301"/>
      <c r="K854" s="301"/>
      <c r="L854" s="301"/>
      <c r="M854" s="301"/>
      <c r="N854" s="301"/>
      <c r="O854" s="301"/>
      <c r="P854" s="301"/>
      <c r="Q854" s="301"/>
      <c r="R854" s="301"/>
      <c r="S854" s="301"/>
      <c r="T854" s="301"/>
      <c r="U854" s="301"/>
      <c r="V854" s="301"/>
      <c r="W854" s="301"/>
      <c r="X854" s="301"/>
      <c r="Y854" s="301"/>
      <c r="Z854" s="301"/>
    </row>
    <row r="855" spans="1:26" ht="12.75" customHeight="1" x14ac:dyDescent="0.2">
      <c r="A855" s="301"/>
      <c r="B855" s="301"/>
      <c r="C855" s="301"/>
      <c r="D855" s="301"/>
      <c r="E855" s="301"/>
      <c r="F855" s="301"/>
      <c r="G855" s="301"/>
      <c r="H855" s="301"/>
      <c r="I855" s="301"/>
      <c r="J855" s="301"/>
      <c r="K855" s="301"/>
      <c r="L855" s="301"/>
      <c r="M855" s="301"/>
      <c r="N855" s="301"/>
      <c r="O855" s="301"/>
      <c r="P855" s="301"/>
      <c r="Q855" s="301"/>
      <c r="R855" s="301"/>
      <c r="S855" s="301"/>
      <c r="T855" s="301"/>
      <c r="U855" s="301"/>
      <c r="V855" s="301"/>
      <c r="W855" s="301"/>
      <c r="X855" s="301"/>
      <c r="Y855" s="301"/>
      <c r="Z855" s="301"/>
    </row>
    <row r="856" spans="1:26" ht="12.75" customHeight="1" x14ac:dyDescent="0.2">
      <c r="A856" s="301"/>
      <c r="B856" s="301"/>
      <c r="C856" s="301"/>
      <c r="D856" s="301"/>
      <c r="E856" s="301"/>
      <c r="F856" s="301"/>
      <c r="G856" s="301"/>
      <c r="H856" s="301"/>
      <c r="I856" s="301"/>
      <c r="J856" s="301"/>
      <c r="K856" s="301"/>
      <c r="L856" s="301"/>
      <c r="M856" s="301"/>
      <c r="N856" s="301"/>
      <c r="O856" s="301"/>
      <c r="P856" s="301"/>
      <c r="Q856" s="301"/>
      <c r="R856" s="301"/>
      <c r="S856" s="301"/>
      <c r="T856" s="301"/>
      <c r="U856" s="301"/>
      <c r="V856" s="301"/>
      <c r="W856" s="301"/>
      <c r="X856" s="301"/>
      <c r="Y856" s="301"/>
      <c r="Z856" s="301"/>
    </row>
    <row r="857" spans="1:26" ht="12.75" customHeight="1" x14ac:dyDescent="0.2">
      <c r="A857" s="301"/>
      <c r="B857" s="301"/>
      <c r="C857" s="301"/>
      <c r="D857" s="301"/>
      <c r="E857" s="301"/>
      <c r="F857" s="301"/>
      <c r="G857" s="301"/>
      <c r="H857" s="301"/>
      <c r="I857" s="301"/>
      <c r="J857" s="301"/>
      <c r="K857" s="301"/>
      <c r="L857" s="301"/>
      <c r="M857" s="301"/>
      <c r="N857" s="301"/>
      <c r="O857" s="301"/>
      <c r="P857" s="301"/>
      <c r="Q857" s="301"/>
      <c r="R857" s="301"/>
      <c r="S857" s="301"/>
      <c r="T857" s="301"/>
      <c r="U857" s="301"/>
      <c r="V857" s="301"/>
      <c r="W857" s="301"/>
      <c r="X857" s="301"/>
      <c r="Y857" s="301"/>
      <c r="Z857" s="301"/>
    </row>
    <row r="858" spans="1:26" ht="12.75" customHeight="1" x14ac:dyDescent="0.2">
      <c r="A858" s="301"/>
      <c r="B858" s="301"/>
      <c r="C858" s="301"/>
      <c r="D858" s="301"/>
      <c r="E858" s="301"/>
      <c r="F858" s="301"/>
      <c r="G858" s="301"/>
      <c r="H858" s="301"/>
      <c r="I858" s="301"/>
      <c r="J858" s="301"/>
      <c r="K858" s="301"/>
      <c r="L858" s="301"/>
      <c r="M858" s="301"/>
      <c r="N858" s="301"/>
      <c r="O858" s="301"/>
      <c r="P858" s="301"/>
      <c r="Q858" s="301"/>
      <c r="R858" s="301"/>
      <c r="S858" s="301"/>
      <c r="T858" s="301"/>
      <c r="U858" s="301"/>
      <c r="V858" s="301"/>
      <c r="W858" s="301"/>
      <c r="X858" s="301"/>
      <c r="Y858" s="301"/>
      <c r="Z858" s="301"/>
    </row>
    <row r="859" spans="1:26" ht="12.75" customHeight="1" x14ac:dyDescent="0.2">
      <c r="A859" s="301"/>
      <c r="B859" s="301"/>
      <c r="C859" s="301"/>
      <c r="D859" s="301"/>
      <c r="E859" s="301"/>
      <c r="F859" s="301"/>
      <c r="G859" s="301"/>
      <c r="H859" s="301"/>
      <c r="I859" s="301"/>
      <c r="J859" s="301"/>
      <c r="K859" s="301"/>
      <c r="L859" s="301"/>
      <c r="M859" s="301"/>
      <c r="N859" s="301"/>
      <c r="O859" s="301"/>
      <c r="P859" s="301"/>
      <c r="Q859" s="301"/>
      <c r="R859" s="301"/>
      <c r="S859" s="301"/>
      <c r="T859" s="301"/>
      <c r="U859" s="301"/>
      <c r="V859" s="301"/>
      <c r="W859" s="301"/>
      <c r="X859" s="301"/>
      <c r="Y859" s="301"/>
      <c r="Z859" s="301"/>
    </row>
    <row r="860" spans="1:26" ht="12.75" customHeight="1" x14ac:dyDescent="0.2">
      <c r="A860" s="301"/>
      <c r="B860" s="301"/>
      <c r="C860" s="301"/>
      <c r="D860" s="301"/>
      <c r="E860" s="301"/>
      <c r="F860" s="301"/>
      <c r="G860" s="301"/>
      <c r="H860" s="301"/>
      <c r="I860" s="301"/>
      <c r="J860" s="301"/>
      <c r="K860" s="301"/>
      <c r="L860" s="301"/>
      <c r="M860" s="301"/>
      <c r="N860" s="301"/>
      <c r="O860" s="301"/>
      <c r="P860" s="301"/>
      <c r="Q860" s="301"/>
      <c r="R860" s="301"/>
      <c r="S860" s="301"/>
      <c r="T860" s="301"/>
      <c r="U860" s="301"/>
      <c r="V860" s="301"/>
      <c r="W860" s="301"/>
      <c r="X860" s="301"/>
      <c r="Y860" s="301"/>
      <c r="Z860" s="301"/>
    </row>
    <row r="861" spans="1:26" ht="12.75" customHeight="1" x14ac:dyDescent="0.2">
      <c r="A861" s="301"/>
      <c r="B861" s="301"/>
      <c r="C861" s="301"/>
      <c r="D861" s="301"/>
      <c r="E861" s="301"/>
      <c r="F861" s="301"/>
      <c r="G861" s="301"/>
      <c r="H861" s="301"/>
      <c r="I861" s="301"/>
      <c r="J861" s="301"/>
      <c r="K861" s="301"/>
      <c r="L861" s="301"/>
      <c r="M861" s="301"/>
      <c r="N861" s="301"/>
      <c r="O861" s="301"/>
      <c r="P861" s="301"/>
      <c r="Q861" s="301"/>
      <c r="R861" s="301"/>
      <c r="S861" s="301"/>
      <c r="T861" s="301"/>
      <c r="U861" s="301"/>
      <c r="V861" s="301"/>
      <c r="W861" s="301"/>
      <c r="X861" s="301"/>
      <c r="Y861" s="301"/>
      <c r="Z861" s="301"/>
    </row>
    <row r="862" spans="1:26" ht="12.75" customHeight="1" x14ac:dyDescent="0.2">
      <c r="A862" s="301"/>
      <c r="B862" s="301"/>
      <c r="C862" s="301"/>
      <c r="D862" s="301"/>
      <c r="E862" s="301"/>
      <c r="F862" s="301"/>
      <c r="G862" s="301"/>
      <c r="H862" s="301"/>
      <c r="I862" s="301"/>
      <c r="J862" s="301"/>
      <c r="K862" s="301"/>
      <c r="L862" s="301"/>
      <c r="M862" s="301"/>
      <c r="N862" s="301"/>
      <c r="O862" s="301"/>
      <c r="P862" s="301"/>
      <c r="Q862" s="301"/>
      <c r="R862" s="301"/>
      <c r="S862" s="301"/>
      <c r="T862" s="301"/>
      <c r="U862" s="301"/>
      <c r="V862" s="301"/>
      <c r="W862" s="301"/>
      <c r="X862" s="301"/>
      <c r="Y862" s="301"/>
      <c r="Z862" s="301"/>
    </row>
    <row r="863" spans="1:26" ht="12.75" customHeight="1" x14ac:dyDescent="0.2">
      <c r="A863" s="301"/>
      <c r="B863" s="301"/>
      <c r="C863" s="301"/>
      <c r="D863" s="301"/>
      <c r="E863" s="301"/>
      <c r="F863" s="301"/>
      <c r="G863" s="301"/>
      <c r="H863" s="301"/>
      <c r="I863" s="301"/>
      <c r="J863" s="301"/>
      <c r="K863" s="301"/>
      <c r="L863" s="301"/>
      <c r="M863" s="301"/>
      <c r="N863" s="301"/>
      <c r="O863" s="301"/>
      <c r="P863" s="301"/>
      <c r="Q863" s="301"/>
      <c r="R863" s="301"/>
      <c r="S863" s="301"/>
      <c r="T863" s="301"/>
      <c r="U863" s="301"/>
      <c r="V863" s="301"/>
      <c r="W863" s="301"/>
      <c r="X863" s="301"/>
      <c r="Y863" s="301"/>
      <c r="Z863" s="301"/>
    </row>
    <row r="864" spans="1:26" ht="12.75" customHeight="1" x14ac:dyDescent="0.2">
      <c r="A864" s="301"/>
      <c r="B864" s="301"/>
      <c r="C864" s="301"/>
      <c r="D864" s="301"/>
      <c r="E864" s="301"/>
      <c r="F864" s="301"/>
      <c r="G864" s="301"/>
      <c r="H864" s="301"/>
      <c r="I864" s="301"/>
      <c r="J864" s="301"/>
      <c r="K864" s="301"/>
      <c r="L864" s="301"/>
      <c r="M864" s="301"/>
      <c r="N864" s="301"/>
      <c r="O864" s="301"/>
      <c r="P864" s="301"/>
      <c r="Q864" s="301"/>
      <c r="R864" s="301"/>
      <c r="S864" s="301"/>
      <c r="T864" s="301"/>
      <c r="U864" s="301"/>
      <c r="V864" s="301"/>
      <c r="W864" s="301"/>
      <c r="X864" s="301"/>
      <c r="Y864" s="301"/>
      <c r="Z864" s="301"/>
    </row>
    <row r="865" spans="1:26" ht="12.75" customHeight="1" x14ac:dyDescent="0.2">
      <c r="A865" s="301"/>
      <c r="B865" s="301"/>
      <c r="C865" s="301"/>
      <c r="D865" s="301"/>
      <c r="E865" s="301"/>
      <c r="F865" s="301"/>
      <c r="G865" s="301"/>
      <c r="H865" s="301"/>
      <c r="I865" s="301"/>
      <c r="J865" s="301"/>
      <c r="K865" s="301"/>
      <c r="L865" s="301"/>
      <c r="M865" s="301"/>
      <c r="N865" s="301"/>
      <c r="O865" s="301"/>
      <c r="P865" s="301"/>
      <c r="Q865" s="301"/>
      <c r="R865" s="301"/>
      <c r="S865" s="301"/>
      <c r="T865" s="301"/>
      <c r="U865" s="301"/>
      <c r="V865" s="301"/>
      <c r="W865" s="301"/>
      <c r="X865" s="301"/>
      <c r="Y865" s="301"/>
      <c r="Z865" s="301"/>
    </row>
    <row r="866" spans="1:26" ht="12.75" customHeight="1" x14ac:dyDescent="0.2">
      <c r="A866" s="301"/>
      <c r="B866" s="301"/>
      <c r="C866" s="301"/>
      <c r="D866" s="301"/>
      <c r="E866" s="301"/>
      <c r="F866" s="301"/>
      <c r="G866" s="301"/>
      <c r="H866" s="301"/>
      <c r="I866" s="301"/>
      <c r="J866" s="301"/>
      <c r="K866" s="301"/>
      <c r="L866" s="301"/>
      <c r="M866" s="301"/>
      <c r="N866" s="301"/>
      <c r="O866" s="301"/>
      <c r="P866" s="301"/>
      <c r="Q866" s="301"/>
      <c r="R866" s="301"/>
      <c r="S866" s="301"/>
      <c r="T866" s="301"/>
      <c r="U866" s="301"/>
      <c r="V866" s="301"/>
      <c r="W866" s="301"/>
      <c r="X866" s="301"/>
      <c r="Y866" s="301"/>
      <c r="Z866" s="301"/>
    </row>
    <row r="867" spans="1:26" ht="12.75" customHeight="1" x14ac:dyDescent="0.2">
      <c r="A867" s="301"/>
      <c r="B867" s="301"/>
      <c r="C867" s="301"/>
      <c r="D867" s="301"/>
      <c r="E867" s="301"/>
      <c r="F867" s="301"/>
      <c r="G867" s="301"/>
      <c r="H867" s="301"/>
      <c r="I867" s="301"/>
      <c r="J867" s="301"/>
      <c r="K867" s="301"/>
      <c r="L867" s="301"/>
      <c r="M867" s="301"/>
      <c r="N867" s="301"/>
      <c r="O867" s="301"/>
      <c r="P867" s="301"/>
      <c r="Q867" s="301"/>
      <c r="R867" s="301"/>
      <c r="S867" s="301"/>
      <c r="T867" s="301"/>
      <c r="U867" s="301"/>
      <c r="V867" s="301"/>
      <c r="W867" s="301"/>
      <c r="X867" s="301"/>
      <c r="Y867" s="301"/>
      <c r="Z867" s="301"/>
    </row>
    <row r="868" spans="1:26" ht="12.75" customHeight="1" x14ac:dyDescent="0.2">
      <c r="A868" s="301"/>
      <c r="B868" s="301"/>
      <c r="C868" s="301"/>
      <c r="D868" s="301"/>
      <c r="E868" s="301"/>
      <c r="F868" s="301"/>
      <c r="G868" s="301"/>
      <c r="H868" s="301"/>
      <c r="I868" s="301"/>
      <c r="J868" s="301"/>
      <c r="K868" s="301"/>
      <c r="L868" s="301"/>
      <c r="M868" s="301"/>
      <c r="N868" s="301"/>
      <c r="O868" s="301"/>
      <c r="P868" s="301"/>
      <c r="Q868" s="301"/>
      <c r="R868" s="301"/>
      <c r="S868" s="301"/>
      <c r="T868" s="301"/>
      <c r="U868" s="301"/>
      <c r="V868" s="301"/>
      <c r="W868" s="301"/>
      <c r="X868" s="301"/>
      <c r="Y868" s="301"/>
      <c r="Z868" s="301"/>
    </row>
    <row r="869" spans="1:26" ht="12.75" customHeight="1" x14ac:dyDescent="0.2">
      <c r="A869" s="301"/>
      <c r="B869" s="301"/>
      <c r="C869" s="301"/>
      <c r="D869" s="301"/>
      <c r="E869" s="301"/>
      <c r="F869" s="301"/>
      <c r="G869" s="301"/>
      <c r="H869" s="301"/>
      <c r="I869" s="301"/>
      <c r="J869" s="301"/>
      <c r="K869" s="301"/>
      <c r="L869" s="301"/>
      <c r="M869" s="301"/>
      <c r="N869" s="301"/>
      <c r="O869" s="301"/>
      <c r="P869" s="301"/>
      <c r="Q869" s="301"/>
      <c r="R869" s="301"/>
      <c r="S869" s="301"/>
      <c r="T869" s="301"/>
      <c r="U869" s="301"/>
      <c r="V869" s="301"/>
      <c r="W869" s="301"/>
      <c r="X869" s="301"/>
      <c r="Y869" s="301"/>
      <c r="Z869" s="301"/>
    </row>
    <row r="870" spans="1:26" ht="12.75" customHeight="1" x14ac:dyDescent="0.2">
      <c r="A870" s="301"/>
      <c r="B870" s="301"/>
      <c r="C870" s="301"/>
      <c r="D870" s="301"/>
      <c r="E870" s="301"/>
      <c r="F870" s="301"/>
      <c r="G870" s="301"/>
      <c r="H870" s="301"/>
      <c r="I870" s="301"/>
      <c r="J870" s="301"/>
      <c r="K870" s="301"/>
      <c r="L870" s="301"/>
      <c r="M870" s="301"/>
      <c r="N870" s="301"/>
      <c r="O870" s="301"/>
      <c r="P870" s="301"/>
      <c r="Q870" s="301"/>
      <c r="R870" s="301"/>
      <c r="S870" s="301"/>
      <c r="T870" s="301"/>
      <c r="U870" s="301"/>
      <c r="V870" s="301"/>
      <c r="W870" s="301"/>
      <c r="X870" s="301"/>
      <c r="Y870" s="301"/>
      <c r="Z870" s="301"/>
    </row>
    <row r="871" spans="1:26" ht="12.75" customHeight="1" x14ac:dyDescent="0.2">
      <c r="A871" s="301"/>
      <c r="B871" s="301"/>
      <c r="C871" s="301"/>
      <c r="D871" s="301"/>
      <c r="E871" s="301"/>
      <c r="F871" s="301"/>
      <c r="G871" s="301"/>
      <c r="H871" s="301"/>
      <c r="I871" s="301"/>
      <c r="J871" s="301"/>
      <c r="K871" s="301"/>
      <c r="L871" s="301"/>
      <c r="M871" s="301"/>
      <c r="N871" s="301"/>
      <c r="O871" s="301"/>
      <c r="P871" s="301"/>
      <c r="Q871" s="301"/>
      <c r="R871" s="301"/>
      <c r="S871" s="301"/>
      <c r="T871" s="301"/>
      <c r="U871" s="301"/>
      <c r="V871" s="301"/>
      <c r="W871" s="301"/>
      <c r="X871" s="301"/>
      <c r="Y871" s="301"/>
      <c r="Z871" s="301"/>
    </row>
    <row r="872" spans="1:26" ht="12.75" customHeight="1" x14ac:dyDescent="0.2">
      <c r="A872" s="301"/>
      <c r="B872" s="301"/>
      <c r="C872" s="301"/>
      <c r="D872" s="301"/>
      <c r="E872" s="301"/>
      <c r="F872" s="301"/>
      <c r="G872" s="301"/>
      <c r="H872" s="301"/>
      <c r="I872" s="301"/>
      <c r="J872" s="301"/>
      <c r="K872" s="301"/>
      <c r="L872" s="301"/>
      <c r="M872" s="301"/>
      <c r="N872" s="301"/>
      <c r="O872" s="301"/>
      <c r="P872" s="301"/>
      <c r="Q872" s="301"/>
      <c r="R872" s="301"/>
      <c r="S872" s="301"/>
      <c r="T872" s="301"/>
      <c r="U872" s="301"/>
      <c r="V872" s="301"/>
      <c r="W872" s="301"/>
      <c r="X872" s="301"/>
      <c r="Y872" s="301"/>
      <c r="Z872" s="301"/>
    </row>
    <row r="873" spans="1:26" ht="12.75" customHeight="1" x14ac:dyDescent="0.2">
      <c r="A873" s="301"/>
      <c r="B873" s="301"/>
      <c r="C873" s="301"/>
      <c r="D873" s="301"/>
      <c r="E873" s="301"/>
      <c r="F873" s="301"/>
      <c r="G873" s="301"/>
      <c r="H873" s="301"/>
      <c r="I873" s="301"/>
      <c r="J873" s="301"/>
      <c r="K873" s="301"/>
      <c r="L873" s="301"/>
      <c r="M873" s="301"/>
      <c r="N873" s="301"/>
      <c r="O873" s="301"/>
      <c r="P873" s="301"/>
      <c r="Q873" s="301"/>
      <c r="R873" s="301"/>
      <c r="S873" s="301"/>
      <c r="T873" s="301"/>
      <c r="U873" s="301"/>
      <c r="V873" s="301"/>
      <c r="W873" s="301"/>
      <c r="X873" s="301"/>
      <c r="Y873" s="301"/>
      <c r="Z873" s="301"/>
    </row>
    <row r="874" spans="1:26" ht="12.75" customHeight="1" x14ac:dyDescent="0.2">
      <c r="A874" s="301"/>
      <c r="B874" s="301"/>
      <c r="C874" s="301"/>
      <c r="D874" s="301"/>
      <c r="E874" s="301"/>
      <c r="F874" s="301"/>
      <c r="G874" s="301"/>
      <c r="H874" s="301"/>
      <c r="I874" s="301"/>
      <c r="J874" s="301"/>
      <c r="K874" s="301"/>
      <c r="L874" s="301"/>
      <c r="M874" s="301"/>
      <c r="N874" s="301"/>
      <c r="O874" s="301"/>
      <c r="P874" s="301"/>
      <c r="Q874" s="301"/>
      <c r="R874" s="301"/>
      <c r="S874" s="301"/>
      <c r="T874" s="301"/>
      <c r="U874" s="301"/>
      <c r="V874" s="301"/>
      <c r="W874" s="301"/>
      <c r="X874" s="301"/>
      <c r="Y874" s="301"/>
      <c r="Z874" s="301"/>
    </row>
    <row r="875" spans="1:26" ht="12.75" customHeight="1" x14ac:dyDescent="0.2">
      <c r="A875" s="301"/>
      <c r="B875" s="301"/>
      <c r="C875" s="301"/>
      <c r="D875" s="301"/>
      <c r="E875" s="301"/>
      <c r="F875" s="301"/>
      <c r="G875" s="301"/>
      <c r="H875" s="301"/>
      <c r="I875" s="301"/>
      <c r="J875" s="301"/>
      <c r="K875" s="301"/>
      <c r="L875" s="301"/>
      <c r="M875" s="301"/>
      <c r="N875" s="301"/>
      <c r="O875" s="301"/>
      <c r="P875" s="301"/>
      <c r="Q875" s="301"/>
      <c r="R875" s="301"/>
      <c r="S875" s="301"/>
      <c r="T875" s="301"/>
      <c r="U875" s="301"/>
      <c r="V875" s="301"/>
      <c r="W875" s="301"/>
      <c r="X875" s="301"/>
      <c r="Y875" s="301"/>
      <c r="Z875" s="301"/>
    </row>
    <row r="876" spans="1:26" ht="12.75" customHeight="1" x14ac:dyDescent="0.2">
      <c r="A876" s="301"/>
      <c r="B876" s="301"/>
      <c r="C876" s="301"/>
      <c r="D876" s="301"/>
      <c r="E876" s="301"/>
      <c r="F876" s="301"/>
      <c r="G876" s="301"/>
      <c r="H876" s="301"/>
      <c r="I876" s="301"/>
      <c r="J876" s="301"/>
      <c r="K876" s="301"/>
      <c r="L876" s="301"/>
      <c r="M876" s="301"/>
      <c r="N876" s="301"/>
      <c r="O876" s="301"/>
      <c r="P876" s="301"/>
      <c r="Q876" s="301"/>
      <c r="R876" s="301"/>
      <c r="S876" s="301"/>
      <c r="T876" s="301"/>
      <c r="U876" s="301"/>
      <c r="V876" s="301"/>
      <c r="W876" s="301"/>
      <c r="X876" s="301"/>
      <c r="Y876" s="301"/>
      <c r="Z876" s="301"/>
    </row>
    <row r="877" spans="1:26" ht="12.75" customHeight="1" x14ac:dyDescent="0.2">
      <c r="A877" s="301"/>
      <c r="B877" s="301"/>
      <c r="C877" s="301"/>
      <c r="D877" s="301"/>
      <c r="E877" s="301"/>
      <c r="F877" s="301"/>
      <c r="G877" s="301"/>
      <c r="H877" s="301"/>
      <c r="I877" s="301"/>
      <c r="J877" s="301"/>
      <c r="K877" s="301"/>
      <c r="L877" s="301"/>
      <c r="M877" s="301"/>
      <c r="N877" s="301"/>
      <c r="O877" s="301"/>
      <c r="P877" s="301"/>
      <c r="Q877" s="301"/>
      <c r="R877" s="301"/>
      <c r="S877" s="301"/>
      <c r="T877" s="301"/>
      <c r="U877" s="301"/>
      <c r="V877" s="301"/>
      <c r="W877" s="301"/>
      <c r="X877" s="301"/>
      <c r="Y877" s="301"/>
      <c r="Z877" s="301"/>
    </row>
    <row r="878" spans="1:26" ht="12.75" customHeight="1" x14ac:dyDescent="0.2">
      <c r="A878" s="301"/>
      <c r="B878" s="301"/>
      <c r="C878" s="301"/>
      <c r="D878" s="301"/>
      <c r="E878" s="301"/>
      <c r="F878" s="301"/>
      <c r="G878" s="301"/>
      <c r="H878" s="301"/>
      <c r="I878" s="301"/>
      <c r="J878" s="301"/>
      <c r="K878" s="301"/>
      <c r="L878" s="301"/>
      <c r="M878" s="301"/>
      <c r="N878" s="301"/>
      <c r="O878" s="301"/>
      <c r="P878" s="301"/>
      <c r="Q878" s="301"/>
      <c r="R878" s="301"/>
      <c r="S878" s="301"/>
      <c r="T878" s="301"/>
      <c r="U878" s="301"/>
      <c r="V878" s="301"/>
      <c r="W878" s="301"/>
      <c r="X878" s="301"/>
      <c r="Y878" s="301"/>
      <c r="Z878" s="301"/>
    </row>
    <row r="879" spans="1:26" ht="12.75" customHeight="1" x14ac:dyDescent="0.2">
      <c r="A879" s="301"/>
      <c r="B879" s="301"/>
      <c r="C879" s="301"/>
      <c r="D879" s="301"/>
      <c r="E879" s="301"/>
      <c r="F879" s="301"/>
      <c r="G879" s="301"/>
      <c r="H879" s="301"/>
      <c r="I879" s="301"/>
      <c r="J879" s="301"/>
      <c r="K879" s="301"/>
      <c r="L879" s="301"/>
      <c r="M879" s="301"/>
      <c r="N879" s="301"/>
      <c r="O879" s="301"/>
      <c r="P879" s="301"/>
      <c r="Q879" s="301"/>
      <c r="R879" s="301"/>
      <c r="S879" s="301"/>
      <c r="T879" s="301"/>
      <c r="U879" s="301"/>
      <c r="V879" s="301"/>
      <c r="W879" s="301"/>
      <c r="X879" s="301"/>
      <c r="Y879" s="301"/>
      <c r="Z879" s="301"/>
    </row>
    <row r="880" spans="1:26" ht="12.75" customHeight="1" x14ac:dyDescent="0.2">
      <c r="A880" s="301"/>
      <c r="B880" s="301"/>
      <c r="C880" s="301"/>
      <c r="D880" s="301"/>
      <c r="E880" s="301"/>
      <c r="F880" s="301"/>
      <c r="G880" s="301"/>
      <c r="H880" s="301"/>
      <c r="I880" s="301"/>
      <c r="J880" s="301"/>
      <c r="K880" s="301"/>
      <c r="L880" s="301"/>
      <c r="M880" s="301"/>
      <c r="N880" s="301"/>
      <c r="O880" s="301"/>
      <c r="P880" s="301"/>
      <c r="Q880" s="301"/>
      <c r="R880" s="301"/>
      <c r="S880" s="301"/>
      <c r="T880" s="301"/>
      <c r="U880" s="301"/>
      <c r="V880" s="301"/>
      <c r="W880" s="301"/>
      <c r="X880" s="301"/>
      <c r="Y880" s="301"/>
      <c r="Z880" s="301"/>
    </row>
    <row r="881" spans="1:26" ht="12.75" customHeight="1" x14ac:dyDescent="0.2">
      <c r="A881" s="301"/>
      <c r="B881" s="301"/>
      <c r="C881" s="301"/>
      <c r="D881" s="301"/>
      <c r="E881" s="301"/>
      <c r="F881" s="301"/>
      <c r="G881" s="301"/>
      <c r="H881" s="301"/>
      <c r="I881" s="301"/>
      <c r="J881" s="301"/>
      <c r="K881" s="301"/>
      <c r="L881" s="301"/>
      <c r="M881" s="301"/>
      <c r="N881" s="301"/>
      <c r="O881" s="301"/>
      <c r="P881" s="301"/>
      <c r="Q881" s="301"/>
      <c r="R881" s="301"/>
      <c r="S881" s="301"/>
      <c r="T881" s="301"/>
      <c r="U881" s="301"/>
      <c r="V881" s="301"/>
      <c r="W881" s="301"/>
      <c r="X881" s="301"/>
      <c r="Y881" s="301"/>
      <c r="Z881" s="301"/>
    </row>
    <row r="882" spans="1:26" ht="12.75" customHeight="1" x14ac:dyDescent="0.2">
      <c r="A882" s="301"/>
      <c r="B882" s="301"/>
      <c r="C882" s="301"/>
      <c r="D882" s="301"/>
      <c r="E882" s="301"/>
      <c r="F882" s="301"/>
      <c r="G882" s="301"/>
      <c r="H882" s="301"/>
      <c r="I882" s="301"/>
      <c r="J882" s="301"/>
      <c r="K882" s="301"/>
      <c r="L882" s="301"/>
      <c r="M882" s="301"/>
      <c r="N882" s="301"/>
      <c r="O882" s="301"/>
      <c r="P882" s="301"/>
      <c r="Q882" s="301"/>
      <c r="R882" s="301"/>
      <c r="S882" s="301"/>
      <c r="T882" s="301"/>
      <c r="U882" s="301"/>
      <c r="V882" s="301"/>
      <c r="W882" s="301"/>
      <c r="X882" s="301"/>
      <c r="Y882" s="301"/>
      <c r="Z882" s="301"/>
    </row>
    <row r="883" spans="1:26" ht="12.75" customHeight="1" x14ac:dyDescent="0.2">
      <c r="A883" s="301"/>
      <c r="B883" s="301"/>
      <c r="C883" s="301"/>
      <c r="D883" s="301"/>
      <c r="E883" s="301"/>
      <c r="F883" s="301"/>
      <c r="G883" s="301"/>
      <c r="H883" s="301"/>
      <c r="I883" s="301"/>
      <c r="J883" s="301"/>
      <c r="K883" s="301"/>
      <c r="L883" s="301"/>
      <c r="M883" s="301"/>
      <c r="N883" s="301"/>
      <c r="O883" s="301"/>
      <c r="P883" s="301"/>
      <c r="Q883" s="301"/>
      <c r="R883" s="301"/>
      <c r="S883" s="301"/>
      <c r="T883" s="301"/>
      <c r="U883" s="301"/>
      <c r="V883" s="301"/>
      <c r="W883" s="301"/>
      <c r="X883" s="301"/>
      <c r="Y883" s="301"/>
      <c r="Z883" s="301"/>
    </row>
    <row r="884" spans="1:26" ht="12.75" customHeight="1" x14ac:dyDescent="0.2">
      <c r="A884" s="301"/>
      <c r="B884" s="301"/>
      <c r="C884" s="301"/>
      <c r="D884" s="301"/>
      <c r="E884" s="301"/>
      <c r="F884" s="301"/>
      <c r="G884" s="301"/>
      <c r="H884" s="301"/>
      <c r="I884" s="301"/>
      <c r="J884" s="301"/>
      <c r="K884" s="301"/>
      <c r="L884" s="301"/>
      <c r="M884" s="301"/>
      <c r="N884" s="301"/>
      <c r="O884" s="301"/>
      <c r="P884" s="301"/>
      <c r="Q884" s="301"/>
      <c r="R884" s="301"/>
      <c r="S884" s="301"/>
      <c r="T884" s="301"/>
      <c r="U884" s="301"/>
      <c r="V884" s="301"/>
      <c r="W884" s="301"/>
      <c r="X884" s="301"/>
      <c r="Y884" s="301"/>
      <c r="Z884" s="301"/>
    </row>
    <row r="885" spans="1:26" ht="12.75" customHeight="1" x14ac:dyDescent="0.2">
      <c r="A885" s="301"/>
      <c r="B885" s="301"/>
      <c r="C885" s="301"/>
      <c r="D885" s="301"/>
      <c r="E885" s="301"/>
      <c r="F885" s="301"/>
      <c r="G885" s="301"/>
      <c r="H885" s="301"/>
      <c r="I885" s="301"/>
      <c r="J885" s="301"/>
      <c r="K885" s="301"/>
      <c r="L885" s="301"/>
      <c r="M885" s="301"/>
      <c r="N885" s="301"/>
      <c r="O885" s="301"/>
      <c r="P885" s="301"/>
      <c r="Q885" s="301"/>
      <c r="R885" s="301"/>
      <c r="S885" s="301"/>
      <c r="T885" s="301"/>
      <c r="U885" s="301"/>
      <c r="V885" s="301"/>
      <c r="W885" s="301"/>
      <c r="X885" s="301"/>
      <c r="Y885" s="301"/>
      <c r="Z885" s="301"/>
    </row>
    <row r="886" spans="1:26" ht="12.75" customHeight="1" x14ac:dyDescent="0.2">
      <c r="A886" s="301"/>
      <c r="B886" s="301"/>
      <c r="C886" s="301"/>
      <c r="D886" s="301"/>
      <c r="E886" s="301"/>
      <c r="F886" s="301"/>
      <c r="G886" s="301"/>
      <c r="H886" s="301"/>
      <c r="I886" s="301"/>
      <c r="J886" s="301"/>
      <c r="K886" s="301"/>
      <c r="L886" s="301"/>
      <c r="M886" s="301"/>
      <c r="N886" s="301"/>
      <c r="O886" s="301"/>
      <c r="P886" s="301"/>
      <c r="Q886" s="301"/>
      <c r="R886" s="301"/>
      <c r="S886" s="301"/>
      <c r="T886" s="301"/>
      <c r="U886" s="301"/>
      <c r="V886" s="301"/>
      <c r="W886" s="301"/>
      <c r="X886" s="301"/>
      <c r="Y886" s="301"/>
      <c r="Z886" s="301"/>
    </row>
    <row r="887" spans="1:26" ht="12.75" customHeight="1" x14ac:dyDescent="0.2">
      <c r="A887" s="301"/>
      <c r="B887" s="301"/>
      <c r="C887" s="301"/>
      <c r="D887" s="301"/>
      <c r="E887" s="301"/>
      <c r="F887" s="301"/>
      <c r="G887" s="301"/>
      <c r="H887" s="301"/>
      <c r="I887" s="301"/>
      <c r="J887" s="301"/>
      <c r="K887" s="301"/>
      <c r="L887" s="301"/>
      <c r="M887" s="301"/>
      <c r="N887" s="301"/>
      <c r="O887" s="301"/>
      <c r="P887" s="301"/>
      <c r="Q887" s="301"/>
      <c r="R887" s="301"/>
      <c r="S887" s="301"/>
      <c r="T887" s="301"/>
      <c r="U887" s="301"/>
      <c r="V887" s="301"/>
      <c r="W887" s="301"/>
      <c r="X887" s="301"/>
      <c r="Y887" s="301"/>
      <c r="Z887" s="301"/>
    </row>
    <row r="888" spans="1:26" ht="12.75" customHeight="1" x14ac:dyDescent="0.2">
      <c r="A888" s="301"/>
      <c r="B888" s="301"/>
      <c r="C888" s="301"/>
      <c r="D888" s="301"/>
      <c r="E888" s="301"/>
      <c r="F888" s="301"/>
      <c r="G888" s="301"/>
      <c r="H888" s="301"/>
      <c r="I888" s="301"/>
      <c r="J888" s="301"/>
      <c r="K888" s="301"/>
      <c r="L888" s="301"/>
      <c r="M888" s="301"/>
      <c r="N888" s="301"/>
      <c r="O888" s="301"/>
      <c r="P888" s="301"/>
      <c r="Q888" s="301"/>
      <c r="R888" s="301"/>
      <c r="S888" s="301"/>
      <c r="T888" s="301"/>
      <c r="U888" s="301"/>
      <c r="V888" s="301"/>
      <c r="W888" s="301"/>
      <c r="X888" s="301"/>
      <c r="Y888" s="301"/>
      <c r="Z888" s="301"/>
    </row>
    <row r="889" spans="1:26" ht="12.75" customHeight="1" x14ac:dyDescent="0.2">
      <c r="A889" s="301"/>
      <c r="B889" s="301"/>
      <c r="C889" s="301"/>
      <c r="D889" s="301"/>
      <c r="E889" s="301"/>
      <c r="F889" s="301"/>
      <c r="G889" s="301"/>
      <c r="H889" s="301"/>
      <c r="I889" s="301"/>
      <c r="J889" s="301"/>
      <c r="K889" s="301"/>
      <c r="L889" s="301"/>
      <c r="M889" s="301"/>
      <c r="N889" s="301"/>
      <c r="O889" s="301"/>
      <c r="P889" s="301"/>
      <c r="Q889" s="301"/>
      <c r="R889" s="301"/>
      <c r="S889" s="301"/>
      <c r="T889" s="301"/>
      <c r="U889" s="301"/>
      <c r="V889" s="301"/>
      <c r="W889" s="301"/>
      <c r="X889" s="301"/>
      <c r="Y889" s="301"/>
      <c r="Z889" s="301"/>
    </row>
    <row r="890" spans="1:26" ht="12.75" customHeight="1" x14ac:dyDescent="0.2">
      <c r="A890" s="301"/>
      <c r="B890" s="301"/>
      <c r="C890" s="301"/>
      <c r="D890" s="301"/>
      <c r="E890" s="301"/>
      <c r="F890" s="301"/>
      <c r="G890" s="301"/>
      <c r="H890" s="301"/>
      <c r="I890" s="301"/>
      <c r="J890" s="301"/>
      <c r="K890" s="301"/>
      <c r="L890" s="301"/>
      <c r="M890" s="301"/>
      <c r="N890" s="301"/>
      <c r="O890" s="301"/>
      <c r="P890" s="301"/>
      <c r="Q890" s="301"/>
      <c r="R890" s="301"/>
      <c r="S890" s="301"/>
      <c r="T890" s="301"/>
      <c r="U890" s="301"/>
      <c r="V890" s="301"/>
      <c r="W890" s="301"/>
      <c r="X890" s="301"/>
      <c r="Y890" s="301"/>
      <c r="Z890" s="301"/>
    </row>
    <row r="891" spans="1:26" ht="12.75" customHeight="1" x14ac:dyDescent="0.2">
      <c r="A891" s="301"/>
      <c r="B891" s="301"/>
      <c r="C891" s="301"/>
      <c r="D891" s="301"/>
      <c r="E891" s="301"/>
      <c r="F891" s="301"/>
      <c r="G891" s="301"/>
      <c r="H891" s="301"/>
      <c r="I891" s="301"/>
      <c r="J891" s="301"/>
      <c r="K891" s="301"/>
      <c r="L891" s="301"/>
      <c r="M891" s="301"/>
      <c r="N891" s="301"/>
      <c r="O891" s="301"/>
      <c r="P891" s="301"/>
      <c r="Q891" s="301"/>
      <c r="R891" s="301"/>
      <c r="S891" s="301"/>
      <c r="T891" s="301"/>
      <c r="U891" s="301"/>
      <c r="V891" s="301"/>
      <c r="W891" s="301"/>
      <c r="X891" s="301"/>
      <c r="Y891" s="301"/>
      <c r="Z891" s="301"/>
    </row>
    <row r="892" spans="1:26" ht="12.75" customHeight="1" x14ac:dyDescent="0.2">
      <c r="A892" s="301"/>
      <c r="B892" s="301"/>
      <c r="C892" s="301"/>
      <c r="D892" s="301"/>
      <c r="E892" s="301"/>
      <c r="F892" s="301"/>
      <c r="G892" s="301"/>
      <c r="H892" s="301"/>
      <c r="I892" s="301"/>
      <c r="J892" s="301"/>
      <c r="K892" s="301"/>
      <c r="L892" s="301"/>
      <c r="M892" s="301"/>
      <c r="N892" s="301"/>
      <c r="O892" s="301"/>
      <c r="P892" s="301"/>
      <c r="Q892" s="301"/>
      <c r="R892" s="301"/>
      <c r="S892" s="301"/>
      <c r="T892" s="301"/>
      <c r="U892" s="301"/>
      <c r="V892" s="301"/>
      <c r="W892" s="301"/>
      <c r="X892" s="301"/>
      <c r="Y892" s="301"/>
      <c r="Z892" s="301"/>
    </row>
    <row r="893" spans="1:26" ht="12.75" customHeight="1" x14ac:dyDescent="0.2">
      <c r="A893" s="301"/>
      <c r="B893" s="301"/>
      <c r="C893" s="301"/>
      <c r="D893" s="301"/>
      <c r="E893" s="301"/>
      <c r="F893" s="301"/>
      <c r="G893" s="301"/>
      <c r="H893" s="301"/>
      <c r="I893" s="301"/>
      <c r="J893" s="301"/>
      <c r="K893" s="301"/>
      <c r="L893" s="301"/>
      <c r="M893" s="301"/>
      <c r="N893" s="301"/>
      <c r="O893" s="301"/>
      <c r="P893" s="301"/>
      <c r="Q893" s="301"/>
      <c r="R893" s="301"/>
      <c r="S893" s="301"/>
      <c r="T893" s="301"/>
      <c r="U893" s="301"/>
      <c r="V893" s="301"/>
      <c r="W893" s="301"/>
      <c r="X893" s="301"/>
      <c r="Y893" s="301"/>
      <c r="Z893" s="301"/>
    </row>
    <row r="894" spans="1:26" ht="12.75" customHeight="1" x14ac:dyDescent="0.2">
      <c r="A894" s="301"/>
      <c r="B894" s="301"/>
      <c r="C894" s="301"/>
      <c r="D894" s="301"/>
      <c r="E894" s="301"/>
      <c r="F894" s="301"/>
      <c r="G894" s="301"/>
      <c r="H894" s="301"/>
      <c r="I894" s="301"/>
      <c r="J894" s="301"/>
      <c r="K894" s="301"/>
      <c r="L894" s="301"/>
      <c r="M894" s="301"/>
      <c r="N894" s="301"/>
      <c r="O894" s="301"/>
      <c r="P894" s="301"/>
      <c r="Q894" s="301"/>
      <c r="R894" s="301"/>
      <c r="S894" s="301"/>
      <c r="T894" s="301"/>
      <c r="U894" s="301"/>
      <c r="V894" s="301"/>
      <c r="W894" s="301"/>
      <c r="X894" s="301"/>
      <c r="Y894" s="301"/>
      <c r="Z894" s="301"/>
    </row>
    <row r="895" spans="1:26" ht="12.75" customHeight="1" x14ac:dyDescent="0.2">
      <c r="A895" s="301"/>
      <c r="B895" s="301"/>
      <c r="C895" s="301"/>
      <c r="D895" s="301"/>
      <c r="E895" s="301"/>
      <c r="F895" s="301"/>
      <c r="G895" s="301"/>
      <c r="H895" s="301"/>
      <c r="I895" s="301"/>
      <c r="J895" s="301"/>
      <c r="K895" s="301"/>
      <c r="L895" s="301"/>
      <c r="M895" s="301"/>
      <c r="N895" s="301"/>
      <c r="O895" s="301"/>
      <c r="P895" s="301"/>
      <c r="Q895" s="301"/>
      <c r="R895" s="301"/>
      <c r="S895" s="301"/>
      <c r="T895" s="301"/>
      <c r="U895" s="301"/>
      <c r="V895" s="301"/>
      <c r="W895" s="301"/>
      <c r="X895" s="301"/>
      <c r="Y895" s="301"/>
      <c r="Z895" s="301"/>
    </row>
    <row r="896" spans="1:26" ht="12.75" customHeight="1" x14ac:dyDescent="0.2">
      <c r="A896" s="301"/>
      <c r="B896" s="301"/>
      <c r="C896" s="301"/>
      <c r="D896" s="301"/>
      <c r="E896" s="301"/>
      <c r="F896" s="301"/>
      <c r="G896" s="301"/>
      <c r="H896" s="301"/>
      <c r="I896" s="301"/>
      <c r="J896" s="301"/>
      <c r="K896" s="301"/>
      <c r="L896" s="301"/>
      <c r="M896" s="301"/>
      <c r="N896" s="301"/>
      <c r="O896" s="301"/>
      <c r="P896" s="301"/>
      <c r="Q896" s="301"/>
      <c r="R896" s="301"/>
      <c r="S896" s="301"/>
      <c r="T896" s="301"/>
      <c r="U896" s="301"/>
      <c r="V896" s="301"/>
      <c r="W896" s="301"/>
      <c r="X896" s="301"/>
      <c r="Y896" s="301"/>
      <c r="Z896" s="301"/>
    </row>
    <row r="897" spans="1:26" ht="12.75" customHeight="1" x14ac:dyDescent="0.2">
      <c r="A897" s="301"/>
      <c r="B897" s="301"/>
      <c r="C897" s="301"/>
      <c r="D897" s="301"/>
      <c r="E897" s="301"/>
      <c r="F897" s="301"/>
      <c r="G897" s="301"/>
      <c r="H897" s="301"/>
      <c r="I897" s="301"/>
      <c r="J897" s="301"/>
      <c r="K897" s="301"/>
      <c r="L897" s="301"/>
      <c r="M897" s="301"/>
      <c r="N897" s="301"/>
      <c r="O897" s="301"/>
      <c r="P897" s="301"/>
      <c r="Q897" s="301"/>
      <c r="R897" s="301"/>
      <c r="S897" s="301"/>
      <c r="T897" s="301"/>
      <c r="U897" s="301"/>
      <c r="V897" s="301"/>
      <c r="W897" s="301"/>
      <c r="X897" s="301"/>
      <c r="Y897" s="301"/>
      <c r="Z897" s="301"/>
    </row>
    <row r="898" spans="1:26" ht="12.75" customHeight="1" x14ac:dyDescent="0.2">
      <c r="A898" s="301"/>
      <c r="B898" s="301"/>
      <c r="C898" s="301"/>
      <c r="D898" s="301"/>
      <c r="E898" s="301"/>
      <c r="F898" s="301"/>
      <c r="G898" s="301"/>
      <c r="H898" s="301"/>
      <c r="I898" s="301"/>
      <c r="J898" s="301"/>
      <c r="K898" s="301"/>
      <c r="L898" s="301"/>
      <c r="M898" s="301"/>
      <c r="N898" s="301"/>
      <c r="O898" s="301"/>
      <c r="P898" s="301"/>
      <c r="Q898" s="301"/>
      <c r="R898" s="301"/>
      <c r="S898" s="301"/>
      <c r="T898" s="301"/>
      <c r="U898" s="301"/>
      <c r="V898" s="301"/>
      <c r="W898" s="301"/>
      <c r="X898" s="301"/>
      <c r="Y898" s="301"/>
      <c r="Z898" s="301"/>
    </row>
    <row r="899" spans="1:26" ht="12.75" customHeight="1" x14ac:dyDescent="0.2">
      <c r="A899" s="301"/>
      <c r="B899" s="301"/>
      <c r="C899" s="301"/>
      <c r="D899" s="301"/>
      <c r="E899" s="301"/>
      <c r="F899" s="301"/>
      <c r="G899" s="301"/>
      <c r="H899" s="301"/>
      <c r="I899" s="301"/>
      <c r="J899" s="301"/>
      <c r="K899" s="301"/>
      <c r="L899" s="301"/>
      <c r="M899" s="301"/>
      <c r="N899" s="301"/>
      <c r="O899" s="301"/>
      <c r="P899" s="301"/>
      <c r="Q899" s="301"/>
      <c r="R899" s="301"/>
      <c r="S899" s="301"/>
      <c r="T899" s="301"/>
      <c r="U899" s="301"/>
      <c r="V899" s="301"/>
      <c r="W899" s="301"/>
      <c r="X899" s="301"/>
      <c r="Y899" s="301"/>
      <c r="Z899" s="301"/>
    </row>
    <row r="900" spans="1:26" ht="12.75" customHeight="1" x14ac:dyDescent="0.2">
      <c r="A900" s="301"/>
      <c r="B900" s="301"/>
      <c r="C900" s="301"/>
      <c r="D900" s="301"/>
      <c r="E900" s="301"/>
      <c r="F900" s="301"/>
      <c r="G900" s="301"/>
      <c r="H900" s="301"/>
      <c r="I900" s="301"/>
      <c r="J900" s="301"/>
      <c r="K900" s="301"/>
      <c r="L900" s="301"/>
      <c r="M900" s="301"/>
      <c r="N900" s="301"/>
      <c r="O900" s="301"/>
      <c r="P900" s="301"/>
      <c r="Q900" s="301"/>
      <c r="R900" s="301"/>
      <c r="S900" s="301"/>
      <c r="T900" s="301"/>
      <c r="U900" s="301"/>
      <c r="V900" s="301"/>
      <c r="W900" s="301"/>
      <c r="X900" s="301"/>
      <c r="Y900" s="301"/>
      <c r="Z900" s="301"/>
    </row>
    <row r="901" spans="1:26" ht="12.75" customHeight="1" x14ac:dyDescent="0.2">
      <c r="A901" s="301"/>
      <c r="B901" s="301"/>
      <c r="C901" s="301"/>
      <c r="D901" s="301"/>
      <c r="E901" s="301"/>
      <c r="F901" s="301"/>
      <c r="G901" s="301"/>
      <c r="H901" s="301"/>
      <c r="I901" s="301"/>
      <c r="J901" s="301"/>
      <c r="K901" s="301"/>
      <c r="L901" s="301"/>
      <c r="M901" s="301"/>
      <c r="N901" s="301"/>
      <c r="O901" s="301"/>
      <c r="P901" s="301"/>
      <c r="Q901" s="301"/>
      <c r="R901" s="301"/>
      <c r="S901" s="301"/>
      <c r="T901" s="301"/>
      <c r="U901" s="301"/>
      <c r="V901" s="301"/>
      <c r="W901" s="301"/>
      <c r="X901" s="301"/>
      <c r="Y901" s="301"/>
      <c r="Z901" s="301"/>
    </row>
    <row r="902" spans="1:26" ht="12.75" customHeight="1" x14ac:dyDescent="0.2">
      <c r="A902" s="301"/>
      <c r="B902" s="301"/>
      <c r="C902" s="301"/>
      <c r="D902" s="301"/>
      <c r="E902" s="301"/>
      <c r="F902" s="301"/>
      <c r="G902" s="301"/>
      <c r="H902" s="301"/>
      <c r="I902" s="301"/>
      <c r="J902" s="301"/>
      <c r="K902" s="301"/>
      <c r="L902" s="301"/>
      <c r="M902" s="301"/>
      <c r="N902" s="301"/>
      <c r="O902" s="301"/>
      <c r="P902" s="301"/>
      <c r="Q902" s="301"/>
      <c r="R902" s="301"/>
      <c r="S902" s="301"/>
      <c r="T902" s="301"/>
      <c r="U902" s="301"/>
      <c r="V902" s="301"/>
      <c r="W902" s="301"/>
      <c r="X902" s="301"/>
      <c r="Y902" s="301"/>
      <c r="Z902" s="301"/>
    </row>
    <row r="903" spans="1:26" ht="12.75" customHeight="1" x14ac:dyDescent="0.2">
      <c r="A903" s="301"/>
      <c r="B903" s="301"/>
      <c r="C903" s="301"/>
      <c r="D903" s="301"/>
      <c r="E903" s="301"/>
      <c r="F903" s="301"/>
      <c r="G903" s="301"/>
      <c r="H903" s="301"/>
      <c r="I903" s="301"/>
      <c r="J903" s="301"/>
      <c r="K903" s="301"/>
      <c r="L903" s="301"/>
      <c r="M903" s="301"/>
      <c r="N903" s="301"/>
      <c r="O903" s="301"/>
      <c r="P903" s="301"/>
      <c r="Q903" s="301"/>
      <c r="R903" s="301"/>
      <c r="S903" s="301"/>
      <c r="T903" s="301"/>
      <c r="U903" s="301"/>
      <c r="V903" s="301"/>
      <c r="W903" s="301"/>
      <c r="X903" s="301"/>
      <c r="Y903" s="301"/>
      <c r="Z903" s="301"/>
    </row>
    <row r="904" spans="1:26" ht="12.75" customHeight="1" x14ac:dyDescent="0.2">
      <c r="A904" s="301"/>
      <c r="B904" s="301"/>
      <c r="C904" s="301"/>
      <c r="D904" s="301"/>
      <c r="E904" s="301"/>
      <c r="F904" s="301"/>
      <c r="G904" s="301"/>
      <c r="H904" s="301"/>
      <c r="I904" s="301"/>
      <c r="J904" s="301"/>
      <c r="K904" s="301"/>
      <c r="L904" s="301"/>
      <c r="M904" s="301"/>
      <c r="N904" s="301"/>
      <c r="O904" s="301"/>
      <c r="P904" s="301"/>
      <c r="Q904" s="301"/>
      <c r="R904" s="301"/>
      <c r="S904" s="301"/>
      <c r="T904" s="301"/>
      <c r="U904" s="301"/>
      <c r="V904" s="301"/>
      <c r="W904" s="301"/>
      <c r="X904" s="301"/>
      <c r="Y904" s="301"/>
      <c r="Z904" s="301"/>
    </row>
    <row r="905" spans="1:26" ht="12.75" customHeight="1" x14ac:dyDescent="0.2">
      <c r="A905" s="301"/>
      <c r="B905" s="301"/>
      <c r="C905" s="301"/>
      <c r="D905" s="301"/>
      <c r="E905" s="301"/>
      <c r="F905" s="301"/>
      <c r="G905" s="301"/>
      <c r="H905" s="301"/>
      <c r="I905" s="301"/>
      <c r="J905" s="301"/>
      <c r="K905" s="301"/>
      <c r="L905" s="301"/>
      <c r="M905" s="301"/>
      <c r="N905" s="301"/>
      <c r="O905" s="301"/>
      <c r="P905" s="301"/>
      <c r="Q905" s="301"/>
      <c r="R905" s="301"/>
      <c r="S905" s="301"/>
      <c r="T905" s="301"/>
      <c r="U905" s="301"/>
      <c r="V905" s="301"/>
      <c r="W905" s="301"/>
      <c r="X905" s="301"/>
      <c r="Y905" s="301"/>
      <c r="Z905" s="301"/>
    </row>
    <row r="906" spans="1:26" ht="12.75" customHeight="1" x14ac:dyDescent="0.2">
      <c r="A906" s="301"/>
      <c r="B906" s="301"/>
      <c r="C906" s="301"/>
      <c r="D906" s="301"/>
      <c r="E906" s="301"/>
      <c r="F906" s="301"/>
      <c r="G906" s="301"/>
      <c r="H906" s="301"/>
      <c r="I906" s="301"/>
      <c r="J906" s="301"/>
      <c r="K906" s="301"/>
      <c r="L906" s="301"/>
      <c r="M906" s="301"/>
      <c r="N906" s="301"/>
      <c r="O906" s="301"/>
      <c r="P906" s="301"/>
      <c r="Q906" s="301"/>
      <c r="R906" s="301"/>
      <c r="S906" s="301"/>
      <c r="T906" s="301"/>
      <c r="U906" s="301"/>
      <c r="V906" s="301"/>
      <c r="W906" s="301"/>
      <c r="X906" s="301"/>
      <c r="Y906" s="301"/>
      <c r="Z906" s="301"/>
    </row>
    <row r="907" spans="1:26" ht="12.75" customHeight="1" x14ac:dyDescent="0.2">
      <c r="A907" s="301"/>
      <c r="B907" s="301"/>
      <c r="C907" s="301"/>
      <c r="D907" s="301"/>
      <c r="E907" s="301"/>
      <c r="F907" s="301"/>
      <c r="G907" s="301"/>
      <c r="H907" s="301"/>
      <c r="I907" s="301"/>
      <c r="J907" s="301"/>
      <c r="K907" s="301"/>
      <c r="L907" s="301"/>
      <c r="M907" s="301"/>
      <c r="N907" s="301"/>
      <c r="O907" s="301"/>
      <c r="P907" s="301"/>
      <c r="Q907" s="301"/>
      <c r="R907" s="301"/>
      <c r="S907" s="301"/>
      <c r="T907" s="301"/>
      <c r="U907" s="301"/>
      <c r="V907" s="301"/>
      <c r="W907" s="301"/>
      <c r="X907" s="301"/>
      <c r="Y907" s="301"/>
      <c r="Z907" s="301"/>
    </row>
    <row r="908" spans="1:26" ht="12.75" customHeight="1" x14ac:dyDescent="0.2">
      <c r="A908" s="301"/>
      <c r="B908" s="301"/>
      <c r="C908" s="301"/>
      <c r="D908" s="301"/>
      <c r="E908" s="301"/>
      <c r="F908" s="301"/>
      <c r="G908" s="301"/>
      <c r="H908" s="301"/>
      <c r="I908" s="301"/>
      <c r="J908" s="301"/>
      <c r="K908" s="301"/>
      <c r="L908" s="301"/>
      <c r="M908" s="301"/>
      <c r="N908" s="301"/>
      <c r="O908" s="301"/>
      <c r="P908" s="301"/>
      <c r="Q908" s="301"/>
      <c r="R908" s="301"/>
      <c r="S908" s="301"/>
      <c r="T908" s="301"/>
      <c r="U908" s="301"/>
      <c r="V908" s="301"/>
      <c r="W908" s="301"/>
      <c r="X908" s="301"/>
      <c r="Y908" s="301"/>
      <c r="Z908" s="301"/>
    </row>
    <row r="909" spans="1:26" ht="12.75" customHeight="1" x14ac:dyDescent="0.2">
      <c r="A909" s="301"/>
      <c r="B909" s="301"/>
      <c r="C909" s="301"/>
      <c r="D909" s="301"/>
      <c r="E909" s="301"/>
      <c r="F909" s="301"/>
      <c r="G909" s="301"/>
      <c r="H909" s="301"/>
      <c r="I909" s="301"/>
      <c r="J909" s="301"/>
      <c r="K909" s="301"/>
      <c r="L909" s="301"/>
      <c r="M909" s="301"/>
      <c r="N909" s="301"/>
      <c r="O909" s="301"/>
      <c r="P909" s="301"/>
      <c r="Q909" s="301"/>
      <c r="R909" s="301"/>
      <c r="S909" s="301"/>
      <c r="T909" s="301"/>
      <c r="U909" s="301"/>
      <c r="V909" s="301"/>
      <c r="W909" s="301"/>
      <c r="X909" s="301"/>
      <c r="Y909" s="301"/>
      <c r="Z909" s="301"/>
    </row>
    <row r="910" spans="1:26" ht="12.75" customHeight="1" x14ac:dyDescent="0.2">
      <c r="A910" s="301"/>
      <c r="B910" s="301"/>
      <c r="C910" s="301"/>
      <c r="D910" s="301"/>
      <c r="E910" s="301"/>
      <c r="F910" s="301"/>
      <c r="G910" s="301"/>
      <c r="H910" s="301"/>
      <c r="I910" s="301"/>
      <c r="J910" s="301"/>
      <c r="K910" s="301"/>
      <c r="L910" s="301"/>
      <c r="M910" s="301"/>
      <c r="N910" s="301"/>
      <c r="O910" s="301"/>
      <c r="P910" s="301"/>
      <c r="Q910" s="301"/>
      <c r="R910" s="301"/>
      <c r="S910" s="301"/>
      <c r="T910" s="301"/>
      <c r="U910" s="301"/>
      <c r="V910" s="301"/>
      <c r="W910" s="301"/>
      <c r="X910" s="301"/>
      <c r="Y910" s="301"/>
      <c r="Z910" s="301"/>
    </row>
    <row r="911" spans="1:26" ht="12.75" customHeight="1" x14ac:dyDescent="0.2">
      <c r="A911" s="301"/>
      <c r="B911" s="301"/>
      <c r="C911" s="301"/>
      <c r="D911" s="301"/>
      <c r="E911" s="301"/>
      <c r="F911" s="301"/>
      <c r="G911" s="301"/>
      <c r="H911" s="301"/>
      <c r="I911" s="301"/>
      <c r="J911" s="301"/>
      <c r="K911" s="301"/>
      <c r="L911" s="301"/>
      <c r="M911" s="301"/>
      <c r="N911" s="301"/>
      <c r="O911" s="301"/>
      <c r="P911" s="301"/>
      <c r="Q911" s="301"/>
      <c r="R911" s="301"/>
      <c r="S911" s="301"/>
      <c r="T911" s="301"/>
      <c r="U911" s="301"/>
      <c r="V911" s="301"/>
      <c r="W911" s="301"/>
      <c r="X911" s="301"/>
      <c r="Y911" s="301"/>
      <c r="Z911" s="301"/>
    </row>
    <row r="912" spans="1:26" ht="12.75" customHeight="1" x14ac:dyDescent="0.2">
      <c r="A912" s="301"/>
      <c r="B912" s="301"/>
      <c r="C912" s="301"/>
      <c r="D912" s="301"/>
      <c r="E912" s="301"/>
      <c r="F912" s="301"/>
      <c r="G912" s="301"/>
      <c r="H912" s="301"/>
      <c r="I912" s="301"/>
      <c r="J912" s="301"/>
      <c r="K912" s="301"/>
      <c r="L912" s="301"/>
      <c r="M912" s="301"/>
      <c r="N912" s="301"/>
      <c r="O912" s="301"/>
      <c r="P912" s="301"/>
      <c r="Q912" s="301"/>
      <c r="R912" s="301"/>
      <c r="S912" s="301"/>
      <c r="T912" s="301"/>
      <c r="U912" s="301"/>
      <c r="V912" s="301"/>
      <c r="W912" s="301"/>
      <c r="X912" s="301"/>
      <c r="Y912" s="301"/>
      <c r="Z912" s="301"/>
    </row>
    <row r="913" spans="1:26" ht="12.75" customHeight="1" x14ac:dyDescent="0.2">
      <c r="A913" s="301"/>
      <c r="B913" s="301"/>
      <c r="C913" s="301"/>
      <c r="D913" s="301"/>
      <c r="E913" s="301"/>
      <c r="F913" s="301"/>
      <c r="G913" s="301"/>
      <c r="H913" s="301"/>
      <c r="I913" s="301"/>
      <c r="J913" s="301"/>
      <c r="K913" s="301"/>
      <c r="L913" s="301"/>
      <c r="M913" s="301"/>
      <c r="N913" s="301"/>
      <c r="O913" s="301"/>
      <c r="P913" s="301"/>
      <c r="Q913" s="301"/>
      <c r="R913" s="301"/>
      <c r="S913" s="301"/>
      <c r="T913" s="301"/>
      <c r="U913" s="301"/>
      <c r="V913" s="301"/>
      <c r="W913" s="301"/>
      <c r="X913" s="301"/>
      <c r="Y913" s="301"/>
      <c r="Z913" s="301"/>
    </row>
    <row r="914" spans="1:26" ht="12.75" customHeight="1" x14ac:dyDescent="0.2">
      <c r="A914" s="301"/>
      <c r="B914" s="301"/>
      <c r="C914" s="301"/>
      <c r="D914" s="301"/>
      <c r="E914" s="301"/>
      <c r="F914" s="301"/>
      <c r="G914" s="301"/>
      <c r="H914" s="301"/>
      <c r="I914" s="301"/>
      <c r="J914" s="301"/>
      <c r="K914" s="301"/>
      <c r="L914" s="301"/>
      <c r="M914" s="301"/>
      <c r="N914" s="301"/>
      <c r="O914" s="301"/>
      <c r="P914" s="301"/>
      <c r="Q914" s="301"/>
      <c r="R914" s="301"/>
      <c r="S914" s="301"/>
      <c r="T914" s="301"/>
      <c r="U914" s="301"/>
      <c r="V914" s="301"/>
      <c r="W914" s="301"/>
      <c r="X914" s="301"/>
      <c r="Y914" s="301"/>
      <c r="Z914" s="301"/>
    </row>
    <row r="915" spans="1:26" ht="12.75" customHeight="1" x14ac:dyDescent="0.2">
      <c r="A915" s="301"/>
      <c r="B915" s="301"/>
      <c r="C915" s="301"/>
      <c r="D915" s="301"/>
      <c r="E915" s="301"/>
      <c r="F915" s="301"/>
      <c r="G915" s="301"/>
      <c r="H915" s="301"/>
      <c r="I915" s="301"/>
      <c r="J915" s="301"/>
      <c r="K915" s="301"/>
      <c r="L915" s="301"/>
      <c r="M915" s="301"/>
      <c r="N915" s="301"/>
      <c r="O915" s="301"/>
      <c r="P915" s="301"/>
      <c r="Q915" s="301"/>
      <c r="R915" s="301"/>
      <c r="S915" s="301"/>
      <c r="T915" s="301"/>
      <c r="U915" s="301"/>
      <c r="V915" s="301"/>
      <c r="W915" s="301"/>
      <c r="X915" s="301"/>
      <c r="Y915" s="301"/>
      <c r="Z915" s="301"/>
    </row>
    <row r="916" spans="1:26" ht="12.75" customHeight="1" x14ac:dyDescent="0.2">
      <c r="A916" s="301"/>
      <c r="B916" s="301"/>
      <c r="C916" s="301"/>
      <c r="D916" s="301"/>
      <c r="E916" s="301"/>
      <c r="F916" s="301"/>
      <c r="G916" s="301"/>
      <c r="H916" s="301"/>
      <c r="I916" s="301"/>
      <c r="J916" s="301"/>
      <c r="K916" s="301"/>
      <c r="L916" s="301"/>
      <c r="M916" s="301"/>
      <c r="N916" s="301"/>
      <c r="O916" s="301"/>
      <c r="P916" s="301"/>
      <c r="Q916" s="301"/>
      <c r="R916" s="301"/>
      <c r="S916" s="301"/>
      <c r="T916" s="301"/>
      <c r="U916" s="301"/>
      <c r="V916" s="301"/>
      <c r="W916" s="301"/>
      <c r="X916" s="301"/>
      <c r="Y916" s="301"/>
      <c r="Z916" s="301"/>
    </row>
    <row r="917" spans="1:26" ht="12.75" customHeight="1" x14ac:dyDescent="0.2">
      <c r="A917" s="301"/>
      <c r="B917" s="301"/>
      <c r="C917" s="301"/>
      <c r="D917" s="301"/>
      <c r="E917" s="301"/>
      <c r="F917" s="301"/>
      <c r="G917" s="301"/>
      <c r="H917" s="301"/>
      <c r="I917" s="301"/>
      <c r="J917" s="301"/>
      <c r="K917" s="301"/>
      <c r="L917" s="301"/>
      <c r="M917" s="301"/>
      <c r="N917" s="301"/>
      <c r="O917" s="301"/>
      <c r="P917" s="301"/>
      <c r="Q917" s="301"/>
      <c r="R917" s="301"/>
      <c r="S917" s="301"/>
      <c r="T917" s="301"/>
      <c r="U917" s="301"/>
      <c r="V917" s="301"/>
      <c r="W917" s="301"/>
      <c r="X917" s="301"/>
      <c r="Y917" s="301"/>
      <c r="Z917" s="301"/>
    </row>
    <row r="918" spans="1:26" ht="12.75" customHeight="1" x14ac:dyDescent="0.2">
      <c r="A918" s="301"/>
      <c r="B918" s="301"/>
      <c r="C918" s="301"/>
      <c r="D918" s="301"/>
      <c r="E918" s="301"/>
      <c r="F918" s="301"/>
      <c r="G918" s="301"/>
      <c r="H918" s="301"/>
      <c r="I918" s="301"/>
      <c r="J918" s="301"/>
      <c r="K918" s="301"/>
      <c r="L918" s="301"/>
      <c r="M918" s="301"/>
      <c r="N918" s="301"/>
      <c r="O918" s="301"/>
      <c r="P918" s="301"/>
      <c r="Q918" s="301"/>
      <c r="R918" s="301"/>
      <c r="S918" s="301"/>
      <c r="T918" s="301"/>
      <c r="U918" s="301"/>
      <c r="V918" s="301"/>
      <c r="W918" s="301"/>
      <c r="X918" s="301"/>
      <c r="Y918" s="301"/>
      <c r="Z918" s="301"/>
    </row>
    <row r="919" spans="1:26" ht="12.75" customHeight="1" x14ac:dyDescent="0.2">
      <c r="A919" s="301"/>
      <c r="B919" s="301"/>
      <c r="C919" s="301"/>
      <c r="D919" s="301"/>
      <c r="E919" s="301"/>
      <c r="F919" s="301"/>
      <c r="G919" s="301"/>
      <c r="H919" s="301"/>
      <c r="I919" s="301"/>
      <c r="J919" s="301"/>
      <c r="K919" s="301"/>
      <c r="L919" s="301"/>
      <c r="M919" s="301"/>
      <c r="N919" s="301"/>
      <c r="O919" s="301"/>
      <c r="P919" s="301"/>
      <c r="Q919" s="301"/>
      <c r="R919" s="301"/>
      <c r="S919" s="301"/>
      <c r="T919" s="301"/>
      <c r="U919" s="301"/>
      <c r="V919" s="301"/>
      <c r="W919" s="301"/>
      <c r="X919" s="301"/>
      <c r="Y919" s="301"/>
      <c r="Z919" s="301"/>
    </row>
    <row r="920" spans="1:26" ht="12.75" customHeight="1" x14ac:dyDescent="0.2">
      <c r="A920" s="301"/>
      <c r="B920" s="301"/>
      <c r="C920" s="301"/>
      <c r="D920" s="301"/>
      <c r="E920" s="301"/>
      <c r="F920" s="301"/>
      <c r="G920" s="301"/>
      <c r="H920" s="301"/>
      <c r="I920" s="301"/>
      <c r="J920" s="301"/>
      <c r="K920" s="301"/>
      <c r="L920" s="301"/>
      <c r="M920" s="301"/>
      <c r="N920" s="301"/>
      <c r="O920" s="301"/>
      <c r="P920" s="301"/>
      <c r="Q920" s="301"/>
      <c r="R920" s="301"/>
      <c r="S920" s="301"/>
      <c r="T920" s="301"/>
      <c r="U920" s="301"/>
      <c r="V920" s="301"/>
      <c r="W920" s="301"/>
      <c r="X920" s="301"/>
      <c r="Y920" s="301"/>
      <c r="Z920" s="301"/>
    </row>
    <row r="921" spans="1:26" ht="12.75" customHeight="1" x14ac:dyDescent="0.2">
      <c r="A921" s="301"/>
      <c r="B921" s="301"/>
      <c r="C921" s="301"/>
      <c r="D921" s="301"/>
      <c r="E921" s="301"/>
      <c r="F921" s="301"/>
      <c r="G921" s="301"/>
      <c r="H921" s="301"/>
      <c r="I921" s="301"/>
      <c r="J921" s="301"/>
      <c r="K921" s="301"/>
      <c r="L921" s="301"/>
      <c r="M921" s="301"/>
      <c r="N921" s="301"/>
      <c r="O921" s="301"/>
      <c r="P921" s="301"/>
      <c r="Q921" s="301"/>
      <c r="R921" s="301"/>
      <c r="S921" s="301"/>
      <c r="T921" s="301"/>
      <c r="U921" s="301"/>
      <c r="V921" s="301"/>
      <c r="W921" s="301"/>
      <c r="X921" s="301"/>
      <c r="Y921" s="301"/>
      <c r="Z921" s="301"/>
    </row>
    <row r="922" spans="1:26" ht="12.75" customHeight="1" x14ac:dyDescent="0.2">
      <c r="A922" s="301"/>
      <c r="B922" s="301"/>
      <c r="C922" s="301"/>
      <c r="D922" s="301"/>
      <c r="E922" s="301"/>
      <c r="F922" s="301"/>
      <c r="G922" s="301"/>
      <c r="H922" s="301"/>
      <c r="I922" s="301"/>
      <c r="J922" s="301"/>
      <c r="K922" s="301"/>
      <c r="L922" s="301"/>
      <c r="M922" s="301"/>
      <c r="N922" s="301"/>
      <c r="O922" s="301"/>
      <c r="P922" s="301"/>
      <c r="Q922" s="301"/>
      <c r="R922" s="301"/>
      <c r="S922" s="301"/>
      <c r="T922" s="301"/>
      <c r="U922" s="301"/>
      <c r="V922" s="301"/>
      <c r="W922" s="301"/>
      <c r="X922" s="301"/>
      <c r="Y922" s="301"/>
      <c r="Z922" s="301"/>
    </row>
    <row r="923" spans="1:26" ht="12.75" customHeight="1" x14ac:dyDescent="0.2">
      <c r="A923" s="301"/>
      <c r="B923" s="301"/>
      <c r="C923" s="301"/>
      <c r="D923" s="301"/>
      <c r="E923" s="301"/>
      <c r="F923" s="301"/>
      <c r="G923" s="301"/>
      <c r="H923" s="301"/>
      <c r="I923" s="301"/>
      <c r="J923" s="301"/>
      <c r="K923" s="301"/>
      <c r="L923" s="301"/>
      <c r="M923" s="301"/>
      <c r="N923" s="301"/>
      <c r="O923" s="301"/>
      <c r="P923" s="301"/>
      <c r="Q923" s="301"/>
      <c r="R923" s="301"/>
      <c r="S923" s="301"/>
      <c r="T923" s="301"/>
      <c r="U923" s="301"/>
      <c r="V923" s="301"/>
      <c r="W923" s="301"/>
      <c r="X923" s="301"/>
      <c r="Y923" s="301"/>
      <c r="Z923" s="301"/>
    </row>
    <row r="924" spans="1:26" ht="12.75" customHeight="1" x14ac:dyDescent="0.2">
      <c r="A924" s="301"/>
      <c r="B924" s="301"/>
      <c r="C924" s="301"/>
      <c r="D924" s="301"/>
      <c r="E924" s="301"/>
      <c r="F924" s="301"/>
      <c r="G924" s="301"/>
      <c r="H924" s="301"/>
      <c r="I924" s="301"/>
      <c r="J924" s="301"/>
      <c r="K924" s="301"/>
      <c r="L924" s="301"/>
      <c r="M924" s="301"/>
      <c r="N924" s="301"/>
      <c r="O924" s="301"/>
      <c r="P924" s="301"/>
      <c r="Q924" s="301"/>
      <c r="R924" s="301"/>
      <c r="S924" s="301"/>
      <c r="T924" s="301"/>
      <c r="U924" s="301"/>
      <c r="V924" s="301"/>
      <c r="W924" s="301"/>
      <c r="X924" s="301"/>
      <c r="Y924" s="301"/>
      <c r="Z924" s="301"/>
    </row>
    <row r="925" spans="1:26" ht="12.75" customHeight="1" x14ac:dyDescent="0.2">
      <c r="A925" s="301"/>
      <c r="B925" s="301"/>
      <c r="C925" s="301"/>
      <c r="D925" s="301"/>
      <c r="E925" s="301"/>
      <c r="F925" s="301"/>
      <c r="G925" s="301"/>
      <c r="H925" s="301"/>
      <c r="I925" s="301"/>
      <c r="J925" s="301"/>
      <c r="K925" s="301"/>
      <c r="L925" s="301"/>
      <c r="M925" s="301"/>
      <c r="N925" s="301"/>
      <c r="O925" s="301"/>
      <c r="P925" s="301"/>
      <c r="Q925" s="301"/>
      <c r="R925" s="301"/>
      <c r="S925" s="301"/>
      <c r="T925" s="301"/>
      <c r="U925" s="301"/>
      <c r="V925" s="301"/>
      <c r="W925" s="301"/>
      <c r="X925" s="301"/>
      <c r="Y925" s="301"/>
      <c r="Z925" s="301"/>
    </row>
    <row r="926" spans="1:26" ht="12.75" customHeight="1" x14ac:dyDescent="0.2">
      <c r="A926" s="301"/>
      <c r="B926" s="301"/>
      <c r="C926" s="301"/>
      <c r="D926" s="301"/>
      <c r="E926" s="301"/>
      <c r="F926" s="301"/>
      <c r="G926" s="301"/>
      <c r="H926" s="301"/>
      <c r="I926" s="301"/>
      <c r="J926" s="301"/>
      <c r="K926" s="301"/>
      <c r="L926" s="301"/>
      <c r="M926" s="301"/>
      <c r="N926" s="301"/>
      <c r="O926" s="301"/>
      <c r="P926" s="301"/>
      <c r="Q926" s="301"/>
      <c r="R926" s="301"/>
      <c r="S926" s="301"/>
      <c r="T926" s="301"/>
      <c r="U926" s="301"/>
      <c r="V926" s="301"/>
      <c r="W926" s="301"/>
      <c r="X926" s="301"/>
      <c r="Y926" s="301"/>
      <c r="Z926" s="301"/>
    </row>
    <row r="927" spans="1:26" ht="12.75" customHeight="1" x14ac:dyDescent="0.2">
      <c r="A927" s="301"/>
      <c r="B927" s="301"/>
      <c r="C927" s="301"/>
      <c r="D927" s="301"/>
      <c r="E927" s="301"/>
      <c r="F927" s="301"/>
      <c r="G927" s="301"/>
      <c r="H927" s="301"/>
      <c r="I927" s="301"/>
      <c r="J927" s="301"/>
      <c r="K927" s="301"/>
      <c r="L927" s="301"/>
      <c r="M927" s="301"/>
      <c r="N927" s="301"/>
      <c r="O927" s="301"/>
      <c r="P927" s="301"/>
      <c r="Q927" s="301"/>
      <c r="R927" s="301"/>
      <c r="S927" s="301"/>
      <c r="T927" s="301"/>
      <c r="U927" s="301"/>
      <c r="V927" s="301"/>
      <c r="W927" s="301"/>
      <c r="X927" s="301"/>
      <c r="Y927" s="301"/>
      <c r="Z927" s="301"/>
    </row>
  </sheetData>
  <sheetProtection password="CBC5" sheet="1" objects="1" scenarios="1" formatCells="0" formatColumns="0" formatRows="0" selectLockedCells="1"/>
  <mergeCells count="2">
    <mergeCell ref="C8:D8"/>
    <mergeCell ref="F8:G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8"/>
  <sheetViews>
    <sheetView topLeftCell="A4" workbookViewId="0">
      <selection activeCell="B4" sqref="B4"/>
    </sheetView>
  </sheetViews>
  <sheetFormatPr defaultColWidth="14.42578125" defaultRowHeight="15" customHeight="1" x14ac:dyDescent="0.2"/>
  <cols>
    <col min="1" max="1" width="14" style="356" customWidth="1"/>
    <col min="2" max="2" width="79.28515625" style="356" customWidth="1"/>
    <col min="3" max="4" width="29.5703125" style="356" customWidth="1"/>
    <col min="5" max="5" width="21.7109375" style="356" customWidth="1"/>
    <col min="6" max="6" width="15" style="356" bestFit="1" customWidth="1"/>
    <col min="7" max="27" width="9.140625" style="356" customWidth="1"/>
    <col min="28" max="16384" width="14.42578125" style="356"/>
  </cols>
  <sheetData>
    <row r="1" spans="1:27" ht="7.5" customHeight="1" thickBot="1" x14ac:dyDescent="0.25">
      <c r="A1" s="352"/>
      <c r="B1" s="353"/>
      <c r="C1" s="353"/>
      <c r="D1" s="353"/>
      <c r="E1" s="353"/>
      <c r="F1" s="354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</row>
    <row r="2" spans="1:27" ht="18" customHeight="1" x14ac:dyDescent="0.2">
      <c r="A2" s="357"/>
      <c r="B2" s="450"/>
      <c r="C2" s="450"/>
      <c r="D2" s="450"/>
      <c r="E2" s="451"/>
      <c r="F2" s="358"/>
      <c r="G2" s="358"/>
      <c r="H2" s="358"/>
      <c r="I2" s="354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</row>
    <row r="3" spans="1:27" ht="3" customHeight="1" x14ac:dyDescent="0.4">
      <c r="A3" s="69"/>
      <c r="B3" s="432"/>
      <c r="C3" s="428"/>
      <c r="D3" s="428"/>
      <c r="E3" s="429"/>
      <c r="F3" s="297"/>
      <c r="G3" s="297"/>
      <c r="H3" s="297"/>
      <c r="I3" s="354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</row>
    <row r="4" spans="1:27" ht="18" customHeight="1" x14ac:dyDescent="0.2">
      <c r="A4" s="70"/>
      <c r="B4" s="298"/>
      <c r="C4" s="452"/>
      <c r="D4" s="452"/>
      <c r="E4" s="453"/>
      <c r="F4" s="298"/>
      <c r="G4" s="298"/>
      <c r="H4" s="298"/>
      <c r="I4" s="354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</row>
    <row r="5" spans="1:27" ht="18" customHeight="1" x14ac:dyDescent="0.2">
      <c r="A5" s="70"/>
      <c r="B5" s="454"/>
      <c r="C5" s="454"/>
      <c r="D5" s="454"/>
      <c r="E5" s="455"/>
      <c r="F5" s="299"/>
      <c r="G5" s="299"/>
      <c r="H5" s="359"/>
      <c r="I5" s="354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</row>
    <row r="6" spans="1:27" ht="18" customHeight="1" thickBot="1" x14ac:dyDescent="0.25">
      <c r="A6" s="71"/>
      <c r="B6" s="72"/>
      <c r="C6" s="430"/>
      <c r="D6" s="430"/>
      <c r="E6" s="431"/>
      <c r="F6" s="78"/>
      <c r="G6" s="360"/>
      <c r="H6" s="78"/>
      <c r="I6" s="354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</row>
    <row r="7" spans="1:27" ht="18" customHeight="1" x14ac:dyDescent="0.2">
      <c r="A7" s="121" t="s">
        <v>0</v>
      </c>
      <c r="B7" s="130" t="s">
        <v>1450</v>
      </c>
      <c r="C7" s="130"/>
      <c r="D7" s="130"/>
      <c r="E7" s="366"/>
      <c r="F7" s="78"/>
      <c r="G7" s="18"/>
      <c r="H7" s="18"/>
      <c r="I7" s="354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</row>
    <row r="8" spans="1:27" ht="18" customHeight="1" x14ac:dyDescent="0.2">
      <c r="A8" s="124"/>
      <c r="B8" s="122"/>
      <c r="C8" s="125"/>
      <c r="D8" s="125"/>
      <c r="E8" s="367"/>
      <c r="F8" s="78"/>
      <c r="G8" s="18"/>
      <c r="H8" s="18"/>
      <c r="I8" s="354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</row>
    <row r="9" spans="1:27" ht="18" customHeight="1" x14ac:dyDescent="0.2">
      <c r="A9" s="126" t="s">
        <v>1461</v>
      </c>
      <c r="B9" s="130"/>
      <c r="C9" s="130"/>
      <c r="D9" s="130"/>
      <c r="E9" s="368"/>
      <c r="F9" s="78"/>
      <c r="G9" s="590"/>
      <c r="H9" s="590"/>
      <c r="I9" s="354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</row>
    <row r="10" spans="1:27" ht="18" customHeight="1" x14ac:dyDescent="0.2">
      <c r="A10" s="126"/>
      <c r="B10" s="127"/>
      <c r="C10" s="130"/>
      <c r="D10" s="130"/>
      <c r="E10" s="366"/>
      <c r="F10" s="78"/>
      <c r="G10" s="81"/>
      <c r="H10" s="82"/>
      <c r="I10" s="354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</row>
    <row r="11" spans="1:27" ht="18" customHeight="1" x14ac:dyDescent="0.2">
      <c r="A11" s="126" t="s">
        <v>2</v>
      </c>
      <c r="B11" s="130" t="s">
        <v>1445</v>
      </c>
      <c r="C11" s="444" t="s">
        <v>3</v>
      </c>
      <c r="D11" s="444"/>
      <c r="E11" s="315" t="e">
        <f>Orçamento!H8</f>
        <v>#VALUE!</v>
      </c>
      <c r="G11" s="359"/>
      <c r="H11" s="359"/>
      <c r="I11" s="354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</row>
    <row r="12" spans="1:27" ht="18" customHeight="1" thickBot="1" x14ac:dyDescent="0.25">
      <c r="A12" s="369"/>
      <c r="B12" s="370"/>
      <c r="C12" s="371"/>
      <c r="D12" s="371"/>
      <c r="E12" s="372"/>
      <c r="F12" s="78"/>
      <c r="G12" s="82"/>
      <c r="H12" s="82"/>
      <c r="I12" s="354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</row>
    <row r="13" spans="1:27" ht="18" customHeight="1" thickBot="1" x14ac:dyDescent="0.25">
      <c r="A13" s="135"/>
      <c r="B13" s="589"/>
      <c r="C13" s="589"/>
      <c r="D13" s="464"/>
      <c r="E13" s="465"/>
      <c r="F13" s="361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</row>
    <row r="14" spans="1:27" ht="39.75" customHeight="1" x14ac:dyDescent="0.2">
      <c r="A14" s="373" t="s">
        <v>1329</v>
      </c>
      <c r="B14" s="374" t="s">
        <v>1330</v>
      </c>
      <c r="C14" s="374" t="s">
        <v>1500</v>
      </c>
      <c r="D14" s="374" t="s">
        <v>1501</v>
      </c>
      <c r="E14" s="375" t="s">
        <v>11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</row>
    <row r="15" spans="1:27" ht="19.5" customHeight="1" x14ac:dyDescent="0.2">
      <c r="A15" s="376">
        <f>[1]Orçamento!A14</f>
        <v>1</v>
      </c>
      <c r="B15" s="377" t="str">
        <f>VLOOKUP(A15,[1]Orçamento!$A$14:$I$536,4,FALSE)</f>
        <v>ADMINISTRAÇÃO LOCAL E INSTALAÇÕES DE CANTEIRO</v>
      </c>
      <c r="C15" s="378">
        <f>Orçamento!E13</f>
        <v>0</v>
      </c>
      <c r="D15" s="449" t="e">
        <f>C15*(1+Orçamento!$F$535)</f>
        <v>#VALUE!</v>
      </c>
      <c r="E15" s="379" t="e">
        <f>C15/$C$30</f>
        <v>#DIV/0!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</row>
    <row r="16" spans="1:27" ht="19.5" customHeight="1" x14ac:dyDescent="0.2">
      <c r="A16" s="376">
        <f>[1]Orçamento!A49</f>
        <v>2</v>
      </c>
      <c r="B16" s="377" t="str">
        <f>VLOOKUP(A16,[1]Orçamento!$A$14:$I$536,4,FALSE)</f>
        <v>MOVIMENTAÇÃO DE TERRA</v>
      </c>
      <c r="C16" s="378">
        <f>Orçamento!E47</f>
        <v>0</v>
      </c>
      <c r="D16" s="449" t="e">
        <f>C16*(1+Orçamento!$F$535)</f>
        <v>#VALUE!</v>
      </c>
      <c r="E16" s="379" t="e">
        <f t="shared" ref="E16:E29" si="0">C16/$C$30</f>
        <v>#DIV/0!</v>
      </c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</row>
    <row r="17" spans="1:27" ht="19.5" customHeight="1" x14ac:dyDescent="0.2">
      <c r="A17" s="376">
        <f>[1]Orçamento!A61</f>
        <v>3</v>
      </c>
      <c r="B17" s="377" t="str">
        <f>VLOOKUP(A17,[1]Orçamento!$A$14:$I$536,4,FALSE)</f>
        <v xml:space="preserve">FUNDAÇÃO E ESTRUTURA </v>
      </c>
      <c r="C17" s="378">
        <f>Orçamento!E59</f>
        <v>0</v>
      </c>
      <c r="D17" s="449" t="e">
        <f>C17*(1+Orçamento!$F$535)</f>
        <v>#VALUE!</v>
      </c>
      <c r="E17" s="379" t="e">
        <f t="shared" si="0"/>
        <v>#DIV/0!</v>
      </c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</row>
    <row r="18" spans="1:27" ht="19.5" customHeight="1" x14ac:dyDescent="0.2">
      <c r="A18" s="376">
        <f>[1]Orçamento!A99</f>
        <v>4</v>
      </c>
      <c r="B18" s="377" t="str">
        <f>VLOOKUP(A18,[1]Orçamento!$A$14:$I$536,4,FALSE)</f>
        <v>ALVENARIA E OUTROS ELEMENTOS DIVISÓRIOS</v>
      </c>
      <c r="C18" s="378">
        <f>Orçamento!E97</f>
        <v>0</v>
      </c>
      <c r="D18" s="449" t="e">
        <f>C18*(1+Orçamento!$F$535)</f>
        <v>#VALUE!</v>
      </c>
      <c r="E18" s="379" t="e">
        <f t="shared" si="0"/>
        <v>#DIV/0!</v>
      </c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</row>
    <row r="19" spans="1:27" ht="19.5" customHeight="1" x14ac:dyDescent="0.2">
      <c r="A19" s="376">
        <f>[1]Orçamento!A114</f>
        <v>5</v>
      </c>
      <c r="B19" s="377" t="str">
        <f>VLOOKUP(A19,[1]Orçamento!$A$14:$I$536,4,FALSE)</f>
        <v>ELEMENTOS DE MADEIRA / COMPONENTES ESPECIAIS</v>
      </c>
      <c r="C19" s="378">
        <f>Orçamento!E112</f>
        <v>0</v>
      </c>
      <c r="D19" s="449" t="e">
        <f>C19*(1+Orçamento!$F$535)</f>
        <v>#VALUE!</v>
      </c>
      <c r="E19" s="379" t="e">
        <f t="shared" si="0"/>
        <v>#DIV/0!</v>
      </c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</row>
    <row r="20" spans="1:27" ht="19.5" customHeight="1" x14ac:dyDescent="0.2">
      <c r="A20" s="376">
        <f>[1]Orçamento!A132</f>
        <v>6</v>
      </c>
      <c r="B20" s="377" t="str">
        <f>VLOOKUP(A20,[1]Orçamento!$A$14:$I$536,4,FALSE)</f>
        <v>ELEMENTOS METÁLICOS / COMPONENTES ESPECIAIS</v>
      </c>
      <c r="C20" s="378">
        <f>Orçamento!E130</f>
        <v>0</v>
      </c>
      <c r="D20" s="449" t="e">
        <f>C20*(1+Orçamento!$F$535)</f>
        <v>#VALUE!</v>
      </c>
      <c r="E20" s="379" t="e">
        <f t="shared" si="0"/>
        <v>#DIV/0!</v>
      </c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</row>
    <row r="21" spans="1:27" ht="19.5" customHeight="1" x14ac:dyDescent="0.2">
      <c r="A21" s="376">
        <f>[1]Orçamento!A163</f>
        <v>7</v>
      </c>
      <c r="B21" s="377" t="str">
        <f>VLOOKUP(A21,[1]Orçamento!$A$14:$I$536,4,FALSE)</f>
        <v>COBERTURA E IMPERMEABILIZAÇÃO</v>
      </c>
      <c r="C21" s="378">
        <f>Orçamento!E161</f>
        <v>0</v>
      </c>
      <c r="D21" s="449" t="e">
        <f>C21*(1+Orçamento!$F$535)</f>
        <v>#VALUE!</v>
      </c>
      <c r="E21" s="379" t="e">
        <f t="shared" si="0"/>
        <v>#DIV/0!</v>
      </c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</row>
    <row r="22" spans="1:27" ht="19.5" customHeight="1" x14ac:dyDescent="0.2">
      <c r="A22" s="376">
        <f>[1]Orçamento!A182</f>
        <v>8</v>
      </c>
      <c r="B22" s="377" t="str">
        <f>VLOOKUP(A22,[1]Orçamento!$A$14:$I$536,4,FALSE)</f>
        <v>INSTALAÇÃO HIDRÁULICA</v>
      </c>
      <c r="C22" s="378">
        <f>Orçamento!E180</f>
        <v>0</v>
      </c>
      <c r="D22" s="449" t="e">
        <f>C22*(1+Orçamento!$F$535)</f>
        <v>#VALUE!</v>
      </c>
      <c r="E22" s="379" t="e">
        <f t="shared" si="0"/>
        <v>#DIV/0!</v>
      </c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</row>
    <row r="23" spans="1:27" ht="19.5" customHeight="1" x14ac:dyDescent="0.2">
      <c r="A23" s="376">
        <f>[1]Orçamento!A273</f>
        <v>9</v>
      </c>
      <c r="B23" s="377" t="str">
        <f>VLOOKUP(A23,[1]Orçamento!$A$14:$I$536,4,FALSE)</f>
        <v>INSTALAÇÃO ELÉTRICA</v>
      </c>
      <c r="C23" s="378">
        <f>Orçamento!E270</f>
        <v>0</v>
      </c>
      <c r="D23" s="449" t="e">
        <f>C23*(1+Orçamento!$F$535)</f>
        <v>#VALUE!</v>
      </c>
      <c r="E23" s="379" t="e">
        <f t="shared" si="0"/>
        <v>#DIV/0!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</row>
    <row r="24" spans="1:27" ht="19.5" customHeight="1" x14ac:dyDescent="0.2">
      <c r="A24" s="376">
        <f>[1]Orçamento!A395</f>
        <v>10</v>
      </c>
      <c r="B24" s="377" t="str">
        <f>VLOOKUP(A24,[1]Orçamento!$A$14:$I$536,4,FALSE)</f>
        <v>FORRO</v>
      </c>
      <c r="C24" s="378">
        <f>Orçamento!E392</f>
        <v>0</v>
      </c>
      <c r="D24" s="449" t="e">
        <f>C24*(1+Orçamento!$F$535)</f>
        <v>#VALUE!</v>
      </c>
      <c r="E24" s="379" t="e">
        <f t="shared" si="0"/>
        <v>#DIV/0!</v>
      </c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</row>
    <row r="25" spans="1:27" ht="19.5" customHeight="1" x14ac:dyDescent="0.2">
      <c r="A25" s="376">
        <f>[1]Orçamento!A399</f>
        <v>11</v>
      </c>
      <c r="B25" s="377" t="str">
        <f>VLOOKUP(A25,[1]Orçamento!$A$14:$I$536,4,FALSE)</f>
        <v xml:space="preserve">REVESTIMENTO </v>
      </c>
      <c r="C25" s="378">
        <f>Orçamento!E396</f>
        <v>0</v>
      </c>
      <c r="D25" s="449" t="e">
        <f>C25*(1+Orçamento!$F$535)</f>
        <v>#VALUE!</v>
      </c>
      <c r="E25" s="379" t="e">
        <f t="shared" si="0"/>
        <v>#DIV/0!</v>
      </c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</row>
    <row r="26" spans="1:27" ht="19.5" customHeight="1" x14ac:dyDescent="0.2">
      <c r="A26" s="376">
        <f>[1]Orçamento!A417</f>
        <v>12</v>
      </c>
      <c r="B26" s="377" t="str">
        <f>VLOOKUP(A26,[1]Orçamento!$A$14:$I$536,4,FALSE)</f>
        <v>PISOS / SOLEIRAS / RODAPÉS / PEITORIS / ESCADAS</v>
      </c>
      <c r="C26" s="378">
        <f>Orçamento!E414</f>
        <v>0</v>
      </c>
      <c r="D26" s="449" t="e">
        <f>C26*(1+Orçamento!$F$535)</f>
        <v>#VALUE!</v>
      </c>
      <c r="E26" s="379" t="e">
        <f t="shared" si="0"/>
        <v>#DIV/0!</v>
      </c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</row>
    <row r="27" spans="1:27" ht="19.5" customHeight="1" x14ac:dyDescent="0.2">
      <c r="A27" s="376">
        <f>[1]Orçamento!A451</f>
        <v>13</v>
      </c>
      <c r="B27" s="377" t="str">
        <f>VLOOKUP(A27,[1]Orçamento!$A$14:$I$536,4,FALSE)</f>
        <v>PINTURAS</v>
      </c>
      <c r="C27" s="378">
        <f>Orçamento!E448</f>
        <v>0</v>
      </c>
      <c r="D27" s="449" t="e">
        <f>C27*(1+Orçamento!$F$535)</f>
        <v>#VALUE!</v>
      </c>
      <c r="E27" s="379" t="e">
        <f t="shared" si="0"/>
        <v>#DIV/0!</v>
      </c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</row>
    <row r="28" spans="1:27" ht="19.5" customHeight="1" x14ac:dyDescent="0.2">
      <c r="A28" s="376">
        <f>[1]Orçamento!A476</f>
        <v>14</v>
      </c>
      <c r="B28" s="377" t="str">
        <f>VLOOKUP(A28,[1]Orçamento!$A$14:$I$536,4,FALSE)</f>
        <v>ELEVADOR</v>
      </c>
      <c r="C28" s="378">
        <f>Orçamento!E473</f>
        <v>0</v>
      </c>
      <c r="D28" s="449" t="e">
        <f>C28*(1+Orçamento!$F$535)</f>
        <v>#VALUE!</v>
      </c>
      <c r="E28" s="379" t="e">
        <f t="shared" si="0"/>
        <v>#DIV/0!</v>
      </c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</row>
    <row r="29" spans="1:27" ht="19.5" customHeight="1" x14ac:dyDescent="0.2">
      <c r="A29" s="376">
        <v>15</v>
      </c>
      <c r="B29" s="377" t="str">
        <f>VLOOKUP(A29,[1]Orçamento!$A$14:$I$536,4,FALSE)</f>
        <v>SERVIÇOS COMPLEMENTARES</v>
      </c>
      <c r="C29" s="378">
        <f>Orçamento!E478</f>
        <v>0</v>
      </c>
      <c r="D29" s="449" t="e">
        <f>C29*(1+Orçamento!$F$535)</f>
        <v>#VALUE!</v>
      </c>
      <c r="E29" s="379" t="e">
        <f t="shared" si="0"/>
        <v>#DIV/0!</v>
      </c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</row>
    <row r="30" spans="1:27" ht="27" customHeight="1" thickBot="1" x14ac:dyDescent="0.25">
      <c r="A30" s="591" t="s">
        <v>1332</v>
      </c>
      <c r="B30" s="592"/>
      <c r="C30" s="380">
        <f>SUM(C15:C29)</f>
        <v>0</v>
      </c>
      <c r="D30" s="380" t="e">
        <f>SUM(D15:D29)</f>
        <v>#VALUE!</v>
      </c>
      <c r="E30" s="381" t="e">
        <f>SUM(E15:E29)</f>
        <v>#DIV/0!</v>
      </c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</row>
    <row r="31" spans="1:27" ht="12.75" customHeight="1" x14ac:dyDescent="0.2">
      <c r="A31" s="456"/>
      <c r="B31" s="456"/>
      <c r="C31" s="456"/>
      <c r="D31" s="456"/>
      <c r="E31" s="457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</row>
    <row r="32" spans="1:27" ht="14.25" customHeight="1" x14ac:dyDescent="0.2">
      <c r="A32" s="364"/>
      <c r="B32" s="355"/>
      <c r="C32" s="548"/>
      <c r="D32" s="548"/>
      <c r="E32" s="548"/>
      <c r="F32" s="437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</row>
    <row r="33" spans="1:27" ht="14.25" customHeight="1" x14ac:dyDescent="0.2">
      <c r="A33" s="364"/>
      <c r="B33" s="355"/>
      <c r="C33" s="355"/>
      <c r="D33" s="355"/>
      <c r="E33" s="36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</row>
    <row r="34" spans="1:27" ht="14.25" customHeight="1" x14ac:dyDescent="0.2">
      <c r="A34" s="458"/>
      <c r="B34" s="459"/>
      <c r="C34" s="460"/>
      <c r="D34" s="460"/>
      <c r="E34" s="36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</row>
    <row r="35" spans="1:27" ht="14.25" customHeight="1" x14ac:dyDescent="0.2">
      <c r="A35" s="461"/>
      <c r="B35" s="459"/>
      <c r="C35" s="115"/>
      <c r="D35" s="115"/>
      <c r="E35" s="36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</row>
    <row r="36" spans="1:27" ht="14.25" customHeight="1" x14ac:dyDescent="0.2">
      <c r="A36" s="462"/>
      <c r="B36" s="459"/>
      <c r="C36" s="117"/>
      <c r="D36" s="117"/>
      <c r="E36" s="36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</row>
    <row r="37" spans="1:27" ht="14.25" customHeight="1" x14ac:dyDescent="0.2">
      <c r="A37" s="364"/>
      <c r="B37" s="463"/>
      <c r="C37" s="117"/>
      <c r="D37" s="117"/>
      <c r="E37" s="36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</row>
    <row r="38" spans="1:27" ht="14.25" customHeight="1" x14ac:dyDescent="0.2">
      <c r="A38" s="364"/>
      <c r="B38" s="463"/>
      <c r="C38" s="463"/>
      <c r="D38" s="463"/>
      <c r="E38" s="36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</row>
    <row r="39" spans="1:27" ht="14.25" customHeight="1" x14ac:dyDescent="0.2">
      <c r="A39" s="364"/>
      <c r="B39" s="463"/>
      <c r="C39" s="463"/>
      <c r="D39" s="463"/>
      <c r="E39" s="36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</row>
    <row r="40" spans="1:27" ht="14.25" customHeight="1" x14ac:dyDescent="0.2">
      <c r="A40" s="364"/>
      <c r="B40" s="355"/>
      <c r="C40" s="355"/>
      <c r="D40" s="355"/>
      <c r="E40" s="36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</row>
    <row r="41" spans="1:27" ht="14.25" customHeight="1" x14ac:dyDescent="0.2">
      <c r="A41" s="364"/>
      <c r="B41" s="355"/>
      <c r="C41" s="355"/>
      <c r="D41" s="355"/>
      <c r="E41" s="36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</row>
    <row r="42" spans="1:27" ht="14.25" customHeight="1" x14ac:dyDescent="0.2">
      <c r="A42" s="364"/>
      <c r="B42" s="355"/>
      <c r="C42" s="355"/>
      <c r="D42" s="355"/>
      <c r="E42" s="36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</row>
    <row r="43" spans="1:27" ht="14.25" customHeight="1" x14ac:dyDescent="0.2">
      <c r="A43" s="364"/>
      <c r="B43" s="355"/>
      <c r="C43" s="355"/>
      <c r="D43" s="355"/>
      <c r="E43" s="36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</row>
    <row r="44" spans="1:27" ht="14.25" customHeight="1" x14ac:dyDescent="0.2">
      <c r="A44" s="364"/>
      <c r="B44" s="355"/>
      <c r="C44" s="355"/>
      <c r="D44" s="355"/>
      <c r="E44" s="36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</row>
    <row r="45" spans="1:27" ht="14.25" customHeight="1" x14ac:dyDescent="0.2">
      <c r="A45" s="364"/>
      <c r="B45" s="355"/>
      <c r="C45" s="355"/>
      <c r="D45" s="355"/>
      <c r="E45" s="36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</row>
    <row r="46" spans="1:27" ht="14.25" customHeight="1" x14ac:dyDescent="0.2">
      <c r="A46" s="364"/>
      <c r="B46" s="355"/>
      <c r="C46" s="355"/>
      <c r="D46" s="355"/>
      <c r="E46" s="36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</row>
    <row r="47" spans="1:27" ht="14.25" customHeight="1" x14ac:dyDescent="0.2">
      <c r="A47" s="364"/>
      <c r="B47" s="355"/>
      <c r="C47" s="355"/>
      <c r="D47" s="355"/>
      <c r="E47" s="36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</row>
    <row r="48" spans="1:27" ht="14.25" customHeight="1" x14ac:dyDescent="0.2">
      <c r="A48" s="364"/>
      <c r="B48" s="355"/>
      <c r="C48" s="355"/>
      <c r="D48" s="355"/>
      <c r="E48" s="36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</row>
    <row r="49" spans="1:27" ht="14.25" customHeight="1" x14ac:dyDescent="0.2">
      <c r="A49" s="364"/>
      <c r="B49" s="355"/>
      <c r="C49" s="355"/>
      <c r="D49" s="355"/>
      <c r="E49" s="36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</row>
    <row r="50" spans="1:27" ht="14.25" customHeight="1" x14ac:dyDescent="0.2">
      <c r="A50" s="364"/>
      <c r="B50" s="355"/>
      <c r="C50" s="355"/>
      <c r="D50" s="355"/>
      <c r="E50" s="36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</row>
    <row r="51" spans="1:27" ht="14.25" customHeight="1" x14ac:dyDescent="0.2">
      <c r="A51" s="364"/>
      <c r="B51" s="355"/>
      <c r="C51" s="355"/>
      <c r="D51" s="355"/>
      <c r="E51" s="36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</row>
    <row r="52" spans="1:27" ht="14.25" customHeight="1" x14ac:dyDescent="0.2">
      <c r="A52" s="364"/>
      <c r="B52" s="355"/>
      <c r="C52" s="355"/>
      <c r="D52" s="355"/>
      <c r="E52" s="36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</row>
    <row r="53" spans="1:27" ht="14.25" customHeight="1" x14ac:dyDescent="0.2">
      <c r="A53" s="364"/>
      <c r="B53" s="355"/>
      <c r="C53" s="355"/>
      <c r="D53" s="355"/>
      <c r="E53" s="36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</row>
    <row r="54" spans="1:27" ht="14.25" customHeight="1" x14ac:dyDescent="0.2">
      <c r="A54" s="364"/>
      <c r="B54" s="355"/>
      <c r="C54" s="355"/>
      <c r="D54" s="355"/>
      <c r="E54" s="36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</row>
    <row r="55" spans="1:27" ht="14.25" customHeight="1" x14ac:dyDescent="0.2">
      <c r="A55" s="364"/>
      <c r="B55" s="355"/>
      <c r="C55" s="355"/>
      <c r="D55" s="355"/>
      <c r="E55" s="36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</row>
    <row r="56" spans="1:27" ht="14.25" customHeight="1" x14ac:dyDescent="0.2">
      <c r="A56" s="364"/>
      <c r="B56" s="355"/>
      <c r="C56" s="355"/>
      <c r="D56" s="355"/>
      <c r="E56" s="36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</row>
    <row r="57" spans="1:27" ht="14.25" customHeight="1" x14ac:dyDescent="0.2">
      <c r="A57" s="364"/>
      <c r="B57" s="355"/>
      <c r="C57" s="355"/>
      <c r="D57" s="355"/>
      <c r="E57" s="36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</row>
    <row r="58" spans="1:27" ht="14.25" customHeight="1" x14ac:dyDescent="0.2">
      <c r="A58" s="364"/>
      <c r="B58" s="355"/>
      <c r="C58" s="355"/>
      <c r="D58" s="355"/>
      <c r="E58" s="36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</row>
    <row r="59" spans="1:27" ht="14.25" customHeight="1" x14ac:dyDescent="0.2">
      <c r="A59" s="364"/>
      <c r="B59" s="355"/>
      <c r="C59" s="355"/>
      <c r="D59" s="355"/>
      <c r="E59" s="36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</row>
    <row r="60" spans="1:27" ht="14.25" customHeight="1" x14ac:dyDescent="0.2">
      <c r="A60" s="364"/>
      <c r="B60" s="355"/>
      <c r="C60" s="355"/>
      <c r="D60" s="355"/>
      <c r="E60" s="36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</row>
    <row r="61" spans="1:27" ht="14.25" customHeight="1" x14ac:dyDescent="0.2">
      <c r="A61" s="364"/>
      <c r="B61" s="355"/>
      <c r="C61" s="355"/>
      <c r="D61" s="355"/>
      <c r="E61" s="36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</row>
    <row r="62" spans="1:27" ht="14.25" customHeight="1" x14ac:dyDescent="0.2">
      <c r="A62" s="364"/>
      <c r="B62" s="355"/>
      <c r="C62" s="355"/>
      <c r="D62" s="355"/>
      <c r="E62" s="36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</row>
    <row r="63" spans="1:27" ht="14.25" customHeight="1" x14ac:dyDescent="0.2">
      <c r="A63" s="364"/>
      <c r="B63" s="355"/>
      <c r="C63" s="355"/>
      <c r="D63" s="355"/>
      <c r="E63" s="36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</row>
    <row r="64" spans="1:27" ht="14.25" customHeight="1" x14ac:dyDescent="0.2">
      <c r="A64" s="364"/>
      <c r="B64" s="355"/>
      <c r="C64" s="355"/>
      <c r="D64" s="355"/>
      <c r="E64" s="36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</row>
    <row r="65" spans="1:27" ht="14.25" customHeight="1" x14ac:dyDescent="0.2">
      <c r="A65" s="364"/>
      <c r="B65" s="355"/>
      <c r="C65" s="355"/>
      <c r="D65" s="355"/>
      <c r="E65" s="36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</row>
    <row r="66" spans="1:27" ht="14.25" customHeight="1" x14ac:dyDescent="0.2">
      <c r="A66" s="364"/>
      <c r="B66" s="355"/>
      <c r="C66" s="355"/>
      <c r="D66" s="355"/>
      <c r="E66" s="36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</row>
    <row r="67" spans="1:27" ht="14.25" customHeight="1" x14ac:dyDescent="0.2">
      <c r="A67" s="364"/>
      <c r="B67" s="355"/>
      <c r="C67" s="355"/>
      <c r="D67" s="355"/>
      <c r="E67" s="36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</row>
    <row r="68" spans="1:27" ht="14.25" customHeight="1" x14ac:dyDescent="0.2">
      <c r="A68" s="364"/>
      <c r="B68" s="355"/>
      <c r="C68" s="355"/>
      <c r="D68" s="355"/>
      <c r="E68" s="36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</row>
    <row r="69" spans="1:27" ht="14.25" customHeight="1" x14ac:dyDescent="0.2">
      <c r="A69" s="364"/>
      <c r="B69" s="355"/>
      <c r="C69" s="355"/>
      <c r="D69" s="355"/>
      <c r="E69" s="36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</row>
    <row r="70" spans="1:27" ht="14.25" customHeight="1" x14ac:dyDescent="0.2">
      <c r="A70" s="364"/>
      <c r="B70" s="355"/>
      <c r="C70" s="355"/>
      <c r="D70" s="355"/>
      <c r="E70" s="36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</row>
    <row r="71" spans="1:27" ht="14.25" customHeight="1" x14ac:dyDescent="0.2">
      <c r="A71" s="364"/>
      <c r="B71" s="355"/>
      <c r="C71" s="355"/>
      <c r="D71" s="355"/>
      <c r="E71" s="36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</row>
    <row r="72" spans="1:27" ht="14.25" customHeight="1" x14ac:dyDescent="0.2">
      <c r="A72" s="364"/>
      <c r="B72" s="355"/>
      <c r="C72" s="355"/>
      <c r="D72" s="355"/>
      <c r="E72" s="36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</row>
    <row r="73" spans="1:27" ht="14.25" customHeight="1" x14ac:dyDescent="0.2">
      <c r="A73" s="364"/>
      <c r="B73" s="355"/>
      <c r="C73" s="355"/>
      <c r="D73" s="355"/>
      <c r="E73" s="36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  <c r="T73" s="355"/>
      <c r="U73" s="355"/>
      <c r="V73" s="355"/>
      <c r="W73" s="355"/>
      <c r="X73" s="355"/>
      <c r="Y73" s="355"/>
      <c r="Z73" s="355"/>
      <c r="AA73" s="355"/>
    </row>
    <row r="74" spans="1:27" ht="14.25" customHeight="1" x14ac:dyDescent="0.2">
      <c r="A74" s="364"/>
      <c r="B74" s="355"/>
      <c r="C74" s="355"/>
      <c r="D74" s="355"/>
      <c r="E74" s="36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</row>
    <row r="75" spans="1:27" ht="14.25" customHeight="1" x14ac:dyDescent="0.2">
      <c r="A75" s="364"/>
      <c r="B75" s="355"/>
      <c r="C75" s="355"/>
      <c r="D75" s="355"/>
      <c r="E75" s="36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5"/>
      <c r="Y75" s="355"/>
      <c r="Z75" s="355"/>
      <c r="AA75" s="355"/>
    </row>
    <row r="76" spans="1:27" ht="14.25" customHeight="1" x14ac:dyDescent="0.2">
      <c r="A76" s="364"/>
      <c r="B76" s="355"/>
      <c r="C76" s="355"/>
      <c r="D76" s="355"/>
      <c r="E76" s="36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55"/>
      <c r="AA76" s="355"/>
    </row>
    <row r="77" spans="1:27" ht="14.25" customHeight="1" x14ac:dyDescent="0.2">
      <c r="A77" s="364"/>
      <c r="B77" s="355"/>
      <c r="C77" s="355"/>
      <c r="D77" s="355"/>
      <c r="E77" s="36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355"/>
      <c r="Z77" s="355"/>
      <c r="AA77" s="355"/>
    </row>
    <row r="78" spans="1:27" ht="14.25" customHeight="1" x14ac:dyDescent="0.2">
      <c r="A78" s="364"/>
      <c r="B78" s="355"/>
      <c r="C78" s="355"/>
      <c r="D78" s="355"/>
      <c r="E78" s="36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</row>
    <row r="79" spans="1:27" ht="14.25" customHeight="1" x14ac:dyDescent="0.2">
      <c r="A79" s="364"/>
      <c r="B79" s="355"/>
      <c r="C79" s="355"/>
      <c r="D79" s="355"/>
      <c r="E79" s="36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355"/>
    </row>
    <row r="80" spans="1:27" ht="14.25" customHeight="1" x14ac:dyDescent="0.2">
      <c r="A80" s="364"/>
      <c r="B80" s="355"/>
      <c r="C80" s="355"/>
      <c r="D80" s="355"/>
      <c r="E80" s="36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5"/>
    </row>
    <row r="81" spans="1:27" ht="14.25" customHeight="1" x14ac:dyDescent="0.2">
      <c r="A81" s="364"/>
      <c r="B81" s="355"/>
      <c r="C81" s="355"/>
      <c r="D81" s="355"/>
      <c r="E81" s="36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</row>
    <row r="82" spans="1:27" ht="14.25" customHeight="1" x14ac:dyDescent="0.2">
      <c r="A82" s="364"/>
      <c r="B82" s="355"/>
      <c r="C82" s="355"/>
      <c r="D82" s="355"/>
      <c r="E82" s="36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</row>
    <row r="83" spans="1:27" ht="14.25" customHeight="1" x14ac:dyDescent="0.2">
      <c r="A83" s="364"/>
      <c r="B83" s="355"/>
      <c r="C83" s="355"/>
      <c r="D83" s="355"/>
      <c r="E83" s="36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</row>
    <row r="84" spans="1:27" ht="14.25" customHeight="1" x14ac:dyDescent="0.2">
      <c r="A84" s="364"/>
      <c r="B84" s="355"/>
      <c r="C84" s="355"/>
      <c r="D84" s="355"/>
      <c r="E84" s="36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</row>
    <row r="85" spans="1:27" ht="14.25" customHeight="1" x14ac:dyDescent="0.2">
      <c r="A85" s="364"/>
      <c r="B85" s="355"/>
      <c r="C85" s="355"/>
      <c r="D85" s="355"/>
      <c r="E85" s="36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</row>
    <row r="86" spans="1:27" ht="14.25" customHeight="1" x14ac:dyDescent="0.2">
      <c r="A86" s="364"/>
      <c r="B86" s="355"/>
      <c r="C86" s="355"/>
      <c r="D86" s="355"/>
      <c r="E86" s="36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</row>
    <row r="87" spans="1:27" ht="14.25" customHeight="1" x14ac:dyDescent="0.2">
      <c r="A87" s="364"/>
      <c r="B87" s="355"/>
      <c r="C87" s="355"/>
      <c r="D87" s="355"/>
      <c r="E87" s="365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  <c r="AA87" s="355"/>
    </row>
    <row r="88" spans="1:27" ht="14.25" customHeight="1" x14ac:dyDescent="0.2">
      <c r="A88" s="364"/>
      <c r="B88" s="355"/>
      <c r="C88" s="355"/>
      <c r="D88" s="355"/>
      <c r="E88" s="36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355"/>
    </row>
    <row r="89" spans="1:27" ht="14.25" customHeight="1" x14ac:dyDescent="0.2">
      <c r="A89" s="364"/>
      <c r="B89" s="355"/>
      <c r="C89" s="355"/>
      <c r="D89" s="355"/>
      <c r="E89" s="365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</row>
    <row r="90" spans="1:27" ht="14.25" customHeight="1" x14ac:dyDescent="0.2">
      <c r="A90" s="364"/>
      <c r="B90" s="355"/>
      <c r="C90" s="355"/>
      <c r="D90" s="355"/>
      <c r="E90" s="36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</row>
    <row r="91" spans="1:27" ht="14.25" customHeight="1" x14ac:dyDescent="0.2">
      <c r="A91" s="364"/>
      <c r="B91" s="355"/>
      <c r="C91" s="355"/>
      <c r="D91" s="355"/>
      <c r="E91" s="36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</row>
    <row r="92" spans="1:27" ht="14.25" customHeight="1" x14ac:dyDescent="0.2">
      <c r="A92" s="364"/>
      <c r="B92" s="355"/>
      <c r="C92" s="355"/>
      <c r="D92" s="355"/>
      <c r="E92" s="36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</row>
    <row r="93" spans="1:27" ht="14.25" customHeight="1" x14ac:dyDescent="0.2">
      <c r="A93" s="364"/>
      <c r="B93" s="355"/>
      <c r="C93" s="355"/>
      <c r="D93" s="355"/>
      <c r="E93" s="36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</row>
    <row r="94" spans="1:27" ht="14.25" customHeight="1" x14ac:dyDescent="0.2">
      <c r="A94" s="364"/>
      <c r="B94" s="355"/>
      <c r="C94" s="355"/>
      <c r="D94" s="355"/>
      <c r="E94" s="36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</row>
    <row r="95" spans="1:27" ht="14.25" customHeight="1" x14ac:dyDescent="0.2">
      <c r="A95" s="364"/>
      <c r="B95" s="355"/>
      <c r="C95" s="355"/>
      <c r="D95" s="355"/>
      <c r="E95" s="36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</row>
    <row r="96" spans="1:27" ht="14.25" customHeight="1" x14ac:dyDescent="0.2">
      <c r="A96" s="364"/>
      <c r="B96" s="355"/>
      <c r="C96" s="355"/>
      <c r="D96" s="355"/>
      <c r="E96" s="36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</row>
    <row r="97" spans="1:27" ht="14.25" customHeight="1" x14ac:dyDescent="0.2">
      <c r="A97" s="364"/>
      <c r="B97" s="355"/>
      <c r="C97" s="355"/>
      <c r="D97" s="355"/>
      <c r="E97" s="36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</row>
    <row r="98" spans="1:27" ht="14.25" customHeight="1" x14ac:dyDescent="0.2">
      <c r="A98" s="364"/>
      <c r="B98" s="355"/>
      <c r="C98" s="355"/>
      <c r="D98" s="355"/>
      <c r="E98" s="36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355"/>
    </row>
    <row r="99" spans="1:27" ht="14.25" customHeight="1" x14ac:dyDescent="0.2">
      <c r="A99" s="364"/>
      <c r="B99" s="355"/>
      <c r="C99" s="355"/>
      <c r="D99" s="355"/>
      <c r="E99" s="36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</row>
    <row r="100" spans="1:27" ht="14.25" customHeight="1" x14ac:dyDescent="0.2">
      <c r="A100" s="364"/>
      <c r="B100" s="355"/>
      <c r="C100" s="355"/>
      <c r="D100" s="355"/>
      <c r="E100" s="36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</row>
    <row r="101" spans="1:27" ht="14.25" customHeight="1" x14ac:dyDescent="0.2">
      <c r="A101" s="364"/>
      <c r="B101" s="355"/>
      <c r="C101" s="355"/>
      <c r="D101" s="355"/>
      <c r="E101" s="36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</row>
    <row r="102" spans="1:27" ht="14.25" customHeight="1" x14ac:dyDescent="0.2">
      <c r="A102" s="364"/>
      <c r="B102" s="355"/>
      <c r="C102" s="355"/>
      <c r="D102" s="355"/>
      <c r="E102" s="36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</row>
    <row r="103" spans="1:27" ht="14.25" customHeight="1" x14ac:dyDescent="0.2">
      <c r="A103" s="364"/>
      <c r="B103" s="355"/>
      <c r="C103" s="355"/>
      <c r="D103" s="355"/>
      <c r="E103" s="36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</row>
    <row r="104" spans="1:27" ht="14.25" customHeight="1" x14ac:dyDescent="0.2">
      <c r="A104" s="364"/>
      <c r="B104" s="355"/>
      <c r="C104" s="355"/>
      <c r="D104" s="355"/>
      <c r="E104" s="36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</row>
    <row r="105" spans="1:27" ht="14.25" customHeight="1" x14ac:dyDescent="0.2">
      <c r="A105" s="364"/>
      <c r="B105" s="355"/>
      <c r="C105" s="355"/>
      <c r="D105" s="355"/>
      <c r="E105" s="36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</row>
    <row r="106" spans="1:27" ht="14.25" customHeight="1" x14ac:dyDescent="0.2">
      <c r="A106" s="364"/>
      <c r="B106" s="355"/>
      <c r="C106" s="355"/>
      <c r="D106" s="355"/>
      <c r="E106" s="36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</row>
    <row r="107" spans="1:27" ht="14.25" customHeight="1" x14ac:dyDescent="0.2">
      <c r="A107" s="364"/>
      <c r="B107" s="355"/>
      <c r="C107" s="355"/>
      <c r="D107" s="355"/>
      <c r="E107" s="365"/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</row>
    <row r="108" spans="1:27" ht="14.25" customHeight="1" x14ac:dyDescent="0.2">
      <c r="A108" s="364"/>
      <c r="B108" s="355"/>
      <c r="C108" s="355"/>
      <c r="D108" s="355"/>
      <c r="E108" s="365"/>
      <c r="F108" s="355"/>
      <c r="G108" s="355"/>
      <c r="H108" s="355"/>
      <c r="I108" s="355"/>
      <c r="J108" s="355"/>
      <c r="K108" s="355"/>
      <c r="L108" s="355"/>
      <c r="M108" s="355"/>
      <c r="N108" s="355"/>
      <c r="O108" s="355"/>
      <c r="P108" s="355"/>
      <c r="Q108" s="355"/>
      <c r="R108" s="355"/>
      <c r="S108" s="355"/>
      <c r="T108" s="355"/>
      <c r="U108" s="355"/>
      <c r="V108" s="355"/>
      <c r="W108" s="355"/>
      <c r="X108" s="355"/>
      <c r="Y108" s="355"/>
      <c r="Z108" s="355"/>
      <c r="AA108" s="355"/>
    </row>
    <row r="109" spans="1:27" ht="14.25" customHeight="1" x14ac:dyDescent="0.2">
      <c r="A109" s="364"/>
      <c r="B109" s="355"/>
      <c r="C109" s="355"/>
      <c r="D109" s="355"/>
      <c r="E109" s="365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</row>
    <row r="110" spans="1:27" ht="14.25" customHeight="1" x14ac:dyDescent="0.2">
      <c r="A110" s="364"/>
      <c r="B110" s="355"/>
      <c r="C110" s="355"/>
      <c r="D110" s="355"/>
      <c r="E110" s="365"/>
      <c r="F110" s="355"/>
      <c r="G110" s="355"/>
      <c r="H110" s="355"/>
      <c r="I110" s="355"/>
      <c r="J110" s="355"/>
      <c r="K110" s="35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</row>
    <row r="111" spans="1:27" ht="14.25" customHeight="1" x14ac:dyDescent="0.2">
      <c r="A111" s="364"/>
      <c r="B111" s="355"/>
      <c r="C111" s="355"/>
      <c r="D111" s="355"/>
      <c r="E111" s="365"/>
      <c r="F111" s="355"/>
      <c r="G111" s="355"/>
      <c r="H111" s="355"/>
      <c r="I111" s="355"/>
      <c r="J111" s="355"/>
      <c r="K111" s="355"/>
      <c r="L111" s="355"/>
      <c r="M111" s="355"/>
      <c r="N111" s="355"/>
      <c r="O111" s="355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</row>
    <row r="112" spans="1:27" ht="14.25" customHeight="1" x14ac:dyDescent="0.2">
      <c r="A112" s="364"/>
      <c r="B112" s="355"/>
      <c r="C112" s="355"/>
      <c r="D112" s="355"/>
      <c r="E112" s="365"/>
      <c r="F112" s="355"/>
      <c r="G112" s="355"/>
      <c r="H112" s="355"/>
      <c r="I112" s="355"/>
      <c r="J112" s="355"/>
      <c r="K112" s="355"/>
      <c r="L112" s="355"/>
      <c r="M112" s="355"/>
      <c r="N112" s="355"/>
      <c r="O112" s="355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</row>
    <row r="113" spans="1:27" ht="14.25" customHeight="1" x14ac:dyDescent="0.2">
      <c r="A113" s="364"/>
      <c r="B113" s="355"/>
      <c r="C113" s="355"/>
      <c r="D113" s="355"/>
      <c r="E113" s="36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</row>
    <row r="114" spans="1:27" ht="14.25" customHeight="1" x14ac:dyDescent="0.2">
      <c r="A114" s="364"/>
      <c r="B114" s="355"/>
      <c r="C114" s="355"/>
      <c r="D114" s="355"/>
      <c r="E114" s="36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</row>
    <row r="115" spans="1:27" ht="14.25" customHeight="1" x14ac:dyDescent="0.2">
      <c r="A115" s="364"/>
      <c r="B115" s="355"/>
      <c r="C115" s="355"/>
      <c r="D115" s="355"/>
      <c r="E115" s="365"/>
      <c r="F115" s="355"/>
      <c r="G115" s="355"/>
      <c r="H115" s="355"/>
      <c r="I115" s="355"/>
      <c r="J115" s="355"/>
      <c r="K115" s="35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5"/>
      <c r="Y115" s="355"/>
      <c r="Z115" s="355"/>
      <c r="AA115" s="355"/>
    </row>
    <row r="116" spans="1:27" ht="14.25" customHeight="1" x14ac:dyDescent="0.2">
      <c r="A116" s="364"/>
      <c r="B116" s="355"/>
      <c r="C116" s="355"/>
      <c r="D116" s="355"/>
      <c r="E116" s="36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</row>
    <row r="117" spans="1:27" ht="14.25" customHeight="1" x14ac:dyDescent="0.2">
      <c r="A117" s="364"/>
      <c r="B117" s="355"/>
      <c r="C117" s="355"/>
      <c r="D117" s="355"/>
      <c r="E117" s="365"/>
      <c r="F117" s="355"/>
      <c r="G117" s="355"/>
      <c r="H117" s="355"/>
      <c r="I117" s="355"/>
      <c r="J117" s="355"/>
      <c r="K117" s="35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</row>
    <row r="118" spans="1:27" ht="14.25" customHeight="1" x14ac:dyDescent="0.2">
      <c r="A118" s="364"/>
      <c r="B118" s="355"/>
      <c r="C118" s="355"/>
      <c r="D118" s="355"/>
      <c r="E118" s="36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</row>
    <row r="119" spans="1:27" ht="14.25" customHeight="1" x14ac:dyDescent="0.2">
      <c r="A119" s="364"/>
      <c r="B119" s="355"/>
      <c r="C119" s="355"/>
      <c r="D119" s="355"/>
      <c r="E119" s="36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</row>
    <row r="120" spans="1:27" ht="14.25" customHeight="1" x14ac:dyDescent="0.2">
      <c r="A120" s="364"/>
      <c r="B120" s="355"/>
      <c r="C120" s="355"/>
      <c r="D120" s="355"/>
      <c r="E120" s="36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</row>
    <row r="121" spans="1:27" ht="14.25" customHeight="1" x14ac:dyDescent="0.2">
      <c r="A121" s="364"/>
      <c r="B121" s="355"/>
      <c r="C121" s="355"/>
      <c r="D121" s="355"/>
      <c r="E121" s="36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</row>
    <row r="122" spans="1:27" ht="14.25" customHeight="1" x14ac:dyDescent="0.2">
      <c r="A122" s="364"/>
      <c r="B122" s="355"/>
      <c r="C122" s="355"/>
      <c r="D122" s="355"/>
      <c r="E122" s="36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</row>
    <row r="123" spans="1:27" ht="14.25" customHeight="1" x14ac:dyDescent="0.2">
      <c r="A123" s="364"/>
      <c r="B123" s="355"/>
      <c r="C123" s="355"/>
      <c r="D123" s="355"/>
      <c r="E123" s="36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</row>
    <row r="124" spans="1:27" ht="14.25" customHeight="1" x14ac:dyDescent="0.2">
      <c r="A124" s="364"/>
      <c r="B124" s="355"/>
      <c r="C124" s="355"/>
      <c r="D124" s="355"/>
      <c r="E124" s="36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</row>
    <row r="125" spans="1:27" ht="14.25" customHeight="1" x14ac:dyDescent="0.2">
      <c r="A125" s="364"/>
      <c r="B125" s="355"/>
      <c r="C125" s="355"/>
      <c r="D125" s="355"/>
      <c r="E125" s="36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  <c r="AA125" s="355"/>
    </row>
    <row r="126" spans="1:27" ht="14.25" customHeight="1" x14ac:dyDescent="0.2">
      <c r="A126" s="364"/>
      <c r="B126" s="355"/>
      <c r="C126" s="355"/>
      <c r="D126" s="355"/>
      <c r="E126" s="365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</row>
    <row r="127" spans="1:27" ht="14.25" customHeight="1" x14ac:dyDescent="0.2">
      <c r="A127" s="364"/>
      <c r="B127" s="355"/>
      <c r="C127" s="355"/>
      <c r="D127" s="355"/>
      <c r="E127" s="365"/>
      <c r="F127" s="355"/>
      <c r="G127" s="355"/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</row>
    <row r="128" spans="1:27" ht="14.25" customHeight="1" x14ac:dyDescent="0.2">
      <c r="A128" s="364"/>
      <c r="B128" s="355"/>
      <c r="C128" s="355"/>
      <c r="D128" s="355"/>
      <c r="E128" s="365"/>
      <c r="F128" s="355"/>
      <c r="G128" s="355"/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5"/>
    </row>
    <row r="129" spans="1:27" ht="14.25" customHeight="1" x14ac:dyDescent="0.2">
      <c r="A129" s="364"/>
      <c r="B129" s="355"/>
      <c r="C129" s="355"/>
      <c r="D129" s="355"/>
      <c r="E129" s="36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</row>
    <row r="130" spans="1:27" ht="14.25" customHeight="1" x14ac:dyDescent="0.2">
      <c r="A130" s="364"/>
      <c r="B130" s="355"/>
      <c r="C130" s="355"/>
      <c r="D130" s="355"/>
      <c r="E130" s="365"/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</row>
    <row r="131" spans="1:27" ht="14.25" customHeight="1" x14ac:dyDescent="0.2">
      <c r="A131" s="364"/>
      <c r="B131" s="355"/>
      <c r="C131" s="355"/>
      <c r="D131" s="355"/>
      <c r="E131" s="36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</row>
    <row r="132" spans="1:27" ht="14.25" customHeight="1" x14ac:dyDescent="0.2">
      <c r="A132" s="364"/>
      <c r="B132" s="355"/>
      <c r="C132" s="355"/>
      <c r="D132" s="355"/>
      <c r="E132" s="36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</row>
    <row r="133" spans="1:27" ht="14.25" customHeight="1" x14ac:dyDescent="0.2">
      <c r="A133" s="364"/>
      <c r="B133" s="355"/>
      <c r="C133" s="355"/>
      <c r="D133" s="355"/>
      <c r="E133" s="365"/>
      <c r="F133" s="355"/>
      <c r="G133" s="355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</row>
    <row r="134" spans="1:27" ht="14.25" customHeight="1" x14ac:dyDescent="0.2">
      <c r="A134" s="364"/>
      <c r="B134" s="355"/>
      <c r="C134" s="355"/>
      <c r="D134" s="355"/>
      <c r="E134" s="365"/>
      <c r="F134" s="355"/>
      <c r="G134" s="355"/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</row>
    <row r="135" spans="1:27" ht="14.25" customHeight="1" x14ac:dyDescent="0.2">
      <c r="A135" s="364"/>
      <c r="B135" s="355"/>
      <c r="C135" s="355"/>
      <c r="D135" s="355"/>
      <c r="E135" s="365"/>
      <c r="F135" s="355"/>
      <c r="G135" s="355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</row>
    <row r="136" spans="1:27" ht="14.25" customHeight="1" x14ac:dyDescent="0.2">
      <c r="A136" s="364"/>
      <c r="B136" s="355"/>
      <c r="C136" s="355"/>
      <c r="D136" s="355"/>
      <c r="E136" s="36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</row>
    <row r="137" spans="1:27" ht="14.25" customHeight="1" x14ac:dyDescent="0.2">
      <c r="A137" s="364"/>
      <c r="B137" s="355"/>
      <c r="C137" s="355"/>
      <c r="D137" s="355"/>
      <c r="E137" s="36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  <c r="AA137" s="355"/>
    </row>
    <row r="138" spans="1:27" ht="14.25" customHeight="1" x14ac:dyDescent="0.2">
      <c r="A138" s="364"/>
      <c r="B138" s="355"/>
      <c r="C138" s="355"/>
      <c r="D138" s="355"/>
      <c r="E138" s="36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</row>
    <row r="139" spans="1:27" ht="14.25" customHeight="1" x14ac:dyDescent="0.2">
      <c r="A139" s="364"/>
      <c r="B139" s="355"/>
      <c r="C139" s="355"/>
      <c r="D139" s="355"/>
      <c r="E139" s="365"/>
      <c r="F139" s="355"/>
      <c r="G139" s="355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</row>
    <row r="140" spans="1:27" ht="14.25" customHeight="1" x14ac:dyDescent="0.2">
      <c r="A140" s="364"/>
      <c r="B140" s="355"/>
      <c r="C140" s="355"/>
      <c r="D140" s="355"/>
      <c r="E140" s="365"/>
      <c r="F140" s="355"/>
      <c r="G140" s="355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5"/>
    </row>
    <row r="141" spans="1:27" ht="14.25" customHeight="1" x14ac:dyDescent="0.2">
      <c r="A141" s="364"/>
      <c r="B141" s="355"/>
      <c r="C141" s="355"/>
      <c r="D141" s="355"/>
      <c r="E141" s="365"/>
      <c r="F141" s="355"/>
      <c r="G141" s="355"/>
      <c r="H141" s="355"/>
      <c r="I141" s="355"/>
      <c r="J141" s="355"/>
      <c r="K141" s="355"/>
      <c r="L141" s="355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  <c r="AA141" s="355"/>
    </row>
    <row r="142" spans="1:27" ht="14.25" customHeight="1" x14ac:dyDescent="0.2">
      <c r="A142" s="364"/>
      <c r="B142" s="355"/>
      <c r="C142" s="355"/>
      <c r="D142" s="355"/>
      <c r="E142" s="365"/>
      <c r="F142" s="355"/>
      <c r="G142" s="355"/>
      <c r="H142" s="355"/>
      <c r="I142" s="355"/>
      <c r="J142" s="355"/>
      <c r="K142" s="355"/>
      <c r="L142" s="355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  <c r="AA142" s="355"/>
    </row>
    <row r="143" spans="1:27" ht="14.25" customHeight="1" x14ac:dyDescent="0.2">
      <c r="A143" s="364"/>
      <c r="B143" s="355"/>
      <c r="C143" s="355"/>
      <c r="D143" s="355"/>
      <c r="E143" s="36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  <c r="AA143" s="355"/>
    </row>
    <row r="144" spans="1:27" ht="14.25" customHeight="1" x14ac:dyDescent="0.2">
      <c r="A144" s="364"/>
      <c r="B144" s="355"/>
      <c r="C144" s="355"/>
      <c r="D144" s="355"/>
      <c r="E144" s="365"/>
      <c r="F144" s="355"/>
      <c r="G144" s="355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  <c r="AA144" s="355"/>
    </row>
    <row r="145" spans="1:27" ht="14.25" customHeight="1" x14ac:dyDescent="0.2">
      <c r="A145" s="364"/>
      <c r="B145" s="355"/>
      <c r="C145" s="355"/>
      <c r="D145" s="355"/>
      <c r="E145" s="365"/>
      <c r="F145" s="355"/>
      <c r="G145" s="355"/>
      <c r="H145" s="355"/>
      <c r="I145" s="355"/>
      <c r="J145" s="355"/>
      <c r="K145" s="35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  <c r="AA145" s="355"/>
    </row>
    <row r="146" spans="1:27" ht="14.25" customHeight="1" x14ac:dyDescent="0.2">
      <c r="A146" s="364"/>
      <c r="B146" s="355"/>
      <c r="C146" s="355"/>
      <c r="D146" s="355"/>
      <c r="E146" s="365"/>
      <c r="F146" s="355"/>
      <c r="G146" s="355"/>
      <c r="H146" s="355"/>
      <c r="I146" s="355"/>
      <c r="J146" s="355"/>
      <c r="K146" s="355"/>
      <c r="L146" s="355"/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5"/>
      <c r="X146" s="355"/>
      <c r="Y146" s="355"/>
      <c r="Z146" s="355"/>
      <c r="AA146" s="355"/>
    </row>
    <row r="147" spans="1:27" ht="14.25" customHeight="1" x14ac:dyDescent="0.2">
      <c r="A147" s="364"/>
      <c r="B147" s="355"/>
      <c r="C147" s="355"/>
      <c r="D147" s="355"/>
      <c r="E147" s="36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  <c r="AA147" s="355"/>
    </row>
    <row r="148" spans="1:27" ht="14.25" customHeight="1" x14ac:dyDescent="0.2">
      <c r="A148" s="364"/>
      <c r="B148" s="355"/>
      <c r="C148" s="355"/>
      <c r="D148" s="355"/>
      <c r="E148" s="365"/>
      <c r="F148" s="355"/>
      <c r="G148" s="355"/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  <c r="AA148" s="355"/>
    </row>
    <row r="149" spans="1:27" ht="14.25" customHeight="1" x14ac:dyDescent="0.2">
      <c r="A149" s="364"/>
      <c r="B149" s="355"/>
      <c r="C149" s="355"/>
      <c r="D149" s="355"/>
      <c r="E149" s="365"/>
      <c r="F149" s="355"/>
      <c r="G149" s="355"/>
      <c r="H149" s="355"/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5"/>
      <c r="AA149" s="355"/>
    </row>
    <row r="150" spans="1:27" ht="14.25" customHeight="1" x14ac:dyDescent="0.2">
      <c r="A150" s="364"/>
      <c r="B150" s="355"/>
      <c r="C150" s="355"/>
      <c r="D150" s="355"/>
      <c r="E150" s="365"/>
      <c r="F150" s="355"/>
      <c r="G150" s="355"/>
      <c r="H150" s="355"/>
      <c r="I150" s="355"/>
      <c r="J150" s="355"/>
      <c r="K150" s="35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  <c r="AA150" s="355"/>
    </row>
    <row r="151" spans="1:27" ht="14.25" customHeight="1" x14ac:dyDescent="0.2">
      <c r="A151" s="364"/>
      <c r="B151" s="355"/>
      <c r="C151" s="355"/>
      <c r="D151" s="355"/>
      <c r="E151" s="365"/>
      <c r="F151" s="355"/>
      <c r="G151" s="355"/>
      <c r="H151" s="355"/>
      <c r="I151" s="355"/>
      <c r="J151" s="355"/>
      <c r="K151" s="355"/>
      <c r="L151" s="355"/>
      <c r="M151" s="355"/>
      <c r="N151" s="355"/>
      <c r="O151" s="355"/>
      <c r="P151" s="355"/>
      <c r="Q151" s="355"/>
      <c r="R151" s="355"/>
      <c r="S151" s="355"/>
      <c r="T151" s="355"/>
      <c r="U151" s="355"/>
      <c r="V151" s="355"/>
      <c r="W151" s="355"/>
      <c r="X151" s="355"/>
      <c r="Y151" s="355"/>
      <c r="Z151" s="355"/>
      <c r="AA151" s="355"/>
    </row>
    <row r="152" spans="1:27" ht="14.25" customHeight="1" x14ac:dyDescent="0.2">
      <c r="A152" s="364"/>
      <c r="B152" s="355"/>
      <c r="C152" s="355"/>
      <c r="D152" s="355"/>
      <c r="E152" s="365"/>
      <c r="F152" s="355"/>
      <c r="G152" s="355"/>
      <c r="H152" s="355"/>
      <c r="I152" s="355"/>
      <c r="J152" s="355"/>
      <c r="K152" s="355"/>
      <c r="L152" s="355"/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5"/>
      <c r="X152" s="355"/>
      <c r="Y152" s="355"/>
      <c r="Z152" s="355"/>
      <c r="AA152" s="355"/>
    </row>
    <row r="153" spans="1:27" ht="14.25" customHeight="1" x14ac:dyDescent="0.2">
      <c r="A153" s="364"/>
      <c r="B153" s="355"/>
      <c r="C153" s="355"/>
      <c r="D153" s="355"/>
      <c r="E153" s="365"/>
      <c r="F153" s="355"/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  <c r="AA153" s="355"/>
    </row>
    <row r="154" spans="1:27" ht="14.25" customHeight="1" x14ac:dyDescent="0.2">
      <c r="A154" s="364"/>
      <c r="B154" s="355"/>
      <c r="C154" s="355"/>
      <c r="D154" s="355"/>
      <c r="E154" s="365"/>
      <c r="F154" s="355"/>
      <c r="G154" s="355"/>
      <c r="H154" s="355"/>
      <c r="I154" s="355"/>
      <c r="J154" s="355"/>
      <c r="K154" s="355"/>
      <c r="L154" s="355"/>
      <c r="M154" s="355"/>
      <c r="N154" s="355"/>
      <c r="O154" s="355"/>
      <c r="P154" s="355"/>
      <c r="Q154" s="355"/>
      <c r="R154" s="355"/>
      <c r="S154" s="355"/>
      <c r="T154" s="355"/>
      <c r="U154" s="355"/>
      <c r="V154" s="355"/>
      <c r="W154" s="355"/>
      <c r="X154" s="355"/>
      <c r="Y154" s="355"/>
      <c r="Z154" s="355"/>
      <c r="AA154" s="355"/>
    </row>
    <row r="155" spans="1:27" ht="14.25" customHeight="1" x14ac:dyDescent="0.2">
      <c r="A155" s="364"/>
      <c r="B155" s="355"/>
      <c r="C155" s="355"/>
      <c r="D155" s="355"/>
      <c r="E155" s="365"/>
      <c r="F155" s="355"/>
      <c r="G155" s="355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55"/>
      <c r="AA155" s="355"/>
    </row>
    <row r="156" spans="1:27" ht="14.25" customHeight="1" x14ac:dyDescent="0.2">
      <c r="A156" s="364"/>
      <c r="B156" s="355"/>
      <c r="C156" s="355"/>
      <c r="D156" s="355"/>
      <c r="E156" s="36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55"/>
      <c r="AA156" s="355"/>
    </row>
    <row r="157" spans="1:27" ht="14.25" customHeight="1" x14ac:dyDescent="0.2">
      <c r="A157" s="364"/>
      <c r="B157" s="355"/>
      <c r="C157" s="355"/>
      <c r="D157" s="355"/>
      <c r="E157" s="365"/>
      <c r="F157" s="355"/>
      <c r="G157" s="355"/>
      <c r="H157" s="355"/>
      <c r="I157" s="355"/>
      <c r="J157" s="355"/>
      <c r="K157" s="35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/>
      <c r="AA157" s="355"/>
    </row>
    <row r="158" spans="1:27" ht="14.25" customHeight="1" x14ac:dyDescent="0.2">
      <c r="A158" s="364"/>
      <c r="B158" s="355"/>
      <c r="C158" s="355"/>
      <c r="D158" s="355"/>
      <c r="E158" s="365"/>
      <c r="F158" s="355"/>
      <c r="G158" s="355"/>
      <c r="H158" s="355"/>
      <c r="I158" s="355"/>
      <c r="J158" s="355"/>
      <c r="K158" s="355"/>
      <c r="L158" s="355"/>
      <c r="M158" s="355"/>
      <c r="N158" s="355"/>
      <c r="O158" s="355"/>
      <c r="P158" s="355"/>
      <c r="Q158" s="355"/>
      <c r="R158" s="355"/>
      <c r="S158" s="355"/>
      <c r="T158" s="355"/>
      <c r="U158" s="355"/>
      <c r="V158" s="355"/>
      <c r="W158" s="355"/>
      <c r="X158" s="355"/>
      <c r="Y158" s="355"/>
      <c r="Z158" s="355"/>
      <c r="AA158" s="355"/>
    </row>
    <row r="159" spans="1:27" ht="14.25" customHeight="1" x14ac:dyDescent="0.2">
      <c r="A159" s="364"/>
      <c r="B159" s="355"/>
      <c r="C159" s="355"/>
      <c r="D159" s="355"/>
      <c r="E159" s="365"/>
      <c r="F159" s="355"/>
      <c r="G159" s="355"/>
      <c r="H159" s="355"/>
      <c r="I159" s="355"/>
      <c r="J159" s="355"/>
      <c r="K159" s="35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5"/>
      <c r="X159" s="355"/>
      <c r="Y159" s="355"/>
      <c r="Z159" s="355"/>
      <c r="AA159" s="355"/>
    </row>
    <row r="160" spans="1:27" ht="14.25" customHeight="1" x14ac:dyDescent="0.2">
      <c r="A160" s="364"/>
      <c r="B160" s="355"/>
      <c r="C160" s="355"/>
      <c r="D160" s="355"/>
      <c r="E160" s="365"/>
      <c r="F160" s="355"/>
      <c r="G160" s="355"/>
      <c r="H160" s="355"/>
      <c r="I160" s="355"/>
      <c r="J160" s="355"/>
      <c r="K160" s="355"/>
      <c r="L160" s="355"/>
      <c r="M160" s="355"/>
      <c r="N160" s="355"/>
      <c r="O160" s="355"/>
      <c r="P160" s="355"/>
      <c r="Q160" s="355"/>
      <c r="R160" s="355"/>
      <c r="S160" s="355"/>
      <c r="T160" s="355"/>
      <c r="U160" s="355"/>
      <c r="V160" s="355"/>
      <c r="W160" s="355"/>
      <c r="X160" s="355"/>
      <c r="Y160" s="355"/>
      <c r="Z160" s="355"/>
      <c r="AA160" s="355"/>
    </row>
    <row r="161" spans="1:27" ht="14.25" customHeight="1" x14ac:dyDescent="0.2">
      <c r="A161" s="364"/>
      <c r="B161" s="355"/>
      <c r="C161" s="355"/>
      <c r="D161" s="355"/>
      <c r="E161" s="365"/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</row>
    <row r="162" spans="1:27" ht="14.25" customHeight="1" x14ac:dyDescent="0.2">
      <c r="A162" s="364"/>
      <c r="B162" s="355"/>
      <c r="C162" s="355"/>
      <c r="D162" s="355"/>
      <c r="E162" s="365"/>
      <c r="F162" s="355"/>
      <c r="G162" s="355"/>
      <c r="H162" s="355"/>
      <c r="I162" s="355"/>
      <c r="J162" s="355"/>
      <c r="K162" s="355"/>
      <c r="L162" s="355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  <c r="X162" s="355"/>
      <c r="Y162" s="355"/>
      <c r="Z162" s="355"/>
      <c r="AA162" s="355"/>
    </row>
    <row r="163" spans="1:27" ht="14.25" customHeight="1" x14ac:dyDescent="0.2">
      <c r="A163" s="364"/>
      <c r="B163" s="355"/>
      <c r="C163" s="355"/>
      <c r="D163" s="355"/>
      <c r="E163" s="365"/>
      <c r="F163" s="355"/>
      <c r="G163" s="355"/>
      <c r="H163" s="355"/>
      <c r="I163" s="355"/>
      <c r="J163" s="355"/>
      <c r="K163" s="355"/>
      <c r="L163" s="355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  <c r="X163" s="355"/>
      <c r="Y163" s="355"/>
      <c r="Z163" s="355"/>
      <c r="AA163" s="355"/>
    </row>
    <row r="164" spans="1:27" ht="14.25" customHeight="1" x14ac:dyDescent="0.2">
      <c r="A164" s="364"/>
      <c r="B164" s="355"/>
      <c r="C164" s="355"/>
      <c r="D164" s="355"/>
      <c r="E164" s="365"/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  <c r="AA164" s="355"/>
    </row>
    <row r="165" spans="1:27" ht="14.25" customHeight="1" x14ac:dyDescent="0.2">
      <c r="A165" s="364"/>
      <c r="B165" s="355"/>
      <c r="C165" s="355"/>
      <c r="D165" s="355"/>
      <c r="E165" s="365"/>
      <c r="F165" s="355"/>
      <c r="G165" s="355"/>
      <c r="H165" s="355"/>
      <c r="I165" s="355"/>
      <c r="J165" s="355"/>
      <c r="K165" s="355"/>
      <c r="L165" s="355"/>
      <c r="M165" s="355"/>
      <c r="N165" s="355"/>
      <c r="O165" s="355"/>
      <c r="P165" s="355"/>
      <c r="Q165" s="355"/>
      <c r="R165" s="355"/>
      <c r="S165" s="355"/>
      <c r="T165" s="355"/>
      <c r="U165" s="355"/>
      <c r="V165" s="355"/>
      <c r="W165" s="355"/>
      <c r="X165" s="355"/>
      <c r="Y165" s="355"/>
      <c r="Z165" s="355"/>
      <c r="AA165" s="355"/>
    </row>
    <row r="166" spans="1:27" ht="14.25" customHeight="1" x14ac:dyDescent="0.2">
      <c r="A166" s="364"/>
      <c r="B166" s="355"/>
      <c r="C166" s="355"/>
      <c r="D166" s="355"/>
      <c r="E166" s="365"/>
      <c r="F166" s="355"/>
      <c r="G166" s="355"/>
      <c r="H166" s="355"/>
      <c r="I166" s="355"/>
      <c r="J166" s="355"/>
      <c r="K166" s="355"/>
      <c r="L166" s="355"/>
      <c r="M166" s="355"/>
      <c r="N166" s="355"/>
      <c r="O166" s="355"/>
      <c r="P166" s="355"/>
      <c r="Q166" s="355"/>
      <c r="R166" s="355"/>
      <c r="S166" s="355"/>
      <c r="T166" s="355"/>
      <c r="U166" s="355"/>
      <c r="V166" s="355"/>
      <c r="W166" s="355"/>
      <c r="X166" s="355"/>
      <c r="Y166" s="355"/>
      <c r="Z166" s="355"/>
      <c r="AA166" s="355"/>
    </row>
    <row r="167" spans="1:27" ht="14.25" customHeight="1" x14ac:dyDescent="0.2">
      <c r="A167" s="364"/>
      <c r="B167" s="355"/>
      <c r="C167" s="355"/>
      <c r="D167" s="355"/>
      <c r="E167" s="365"/>
      <c r="F167" s="355"/>
      <c r="G167" s="355"/>
      <c r="H167" s="355"/>
      <c r="I167" s="355"/>
      <c r="J167" s="355"/>
      <c r="K167" s="35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  <c r="AA167" s="355"/>
    </row>
    <row r="168" spans="1:27" ht="14.25" customHeight="1" x14ac:dyDescent="0.2">
      <c r="A168" s="364"/>
      <c r="B168" s="355"/>
      <c r="C168" s="355"/>
      <c r="D168" s="355"/>
      <c r="E168" s="365"/>
      <c r="F168" s="355"/>
      <c r="G168" s="355"/>
      <c r="H168" s="355"/>
      <c r="I168" s="355"/>
      <c r="J168" s="355"/>
      <c r="K168" s="355"/>
      <c r="L168" s="355"/>
      <c r="M168" s="355"/>
      <c r="N168" s="355"/>
      <c r="O168" s="355"/>
      <c r="P168" s="355"/>
      <c r="Q168" s="355"/>
      <c r="R168" s="355"/>
      <c r="S168" s="355"/>
      <c r="T168" s="355"/>
      <c r="U168" s="355"/>
      <c r="V168" s="355"/>
      <c r="W168" s="355"/>
      <c r="X168" s="355"/>
      <c r="Y168" s="355"/>
      <c r="Z168" s="355"/>
      <c r="AA168" s="355"/>
    </row>
    <row r="169" spans="1:27" ht="14.25" customHeight="1" x14ac:dyDescent="0.2">
      <c r="A169" s="364"/>
      <c r="B169" s="355"/>
      <c r="C169" s="355"/>
      <c r="D169" s="355"/>
      <c r="E169" s="365"/>
      <c r="F169" s="355"/>
      <c r="G169" s="355"/>
      <c r="H169" s="355"/>
      <c r="I169" s="355"/>
      <c r="J169" s="355"/>
      <c r="K169" s="355"/>
      <c r="L169" s="355"/>
      <c r="M169" s="355"/>
      <c r="N169" s="355"/>
      <c r="O169" s="355"/>
      <c r="P169" s="355"/>
      <c r="Q169" s="355"/>
      <c r="R169" s="355"/>
      <c r="S169" s="355"/>
      <c r="T169" s="355"/>
      <c r="U169" s="355"/>
      <c r="V169" s="355"/>
      <c r="W169" s="355"/>
      <c r="X169" s="355"/>
      <c r="Y169" s="355"/>
      <c r="Z169" s="355"/>
      <c r="AA169" s="355"/>
    </row>
    <row r="170" spans="1:27" ht="14.25" customHeight="1" x14ac:dyDescent="0.2">
      <c r="A170" s="364"/>
      <c r="B170" s="355"/>
      <c r="C170" s="355"/>
      <c r="D170" s="355"/>
      <c r="E170" s="365"/>
      <c r="F170" s="355"/>
      <c r="G170" s="355"/>
      <c r="H170" s="355"/>
      <c r="I170" s="355"/>
      <c r="J170" s="355"/>
      <c r="K170" s="355"/>
      <c r="L170" s="355"/>
      <c r="M170" s="355"/>
      <c r="N170" s="355"/>
      <c r="O170" s="355"/>
      <c r="P170" s="355"/>
      <c r="Q170" s="355"/>
      <c r="R170" s="355"/>
      <c r="S170" s="355"/>
      <c r="T170" s="355"/>
      <c r="U170" s="355"/>
      <c r="V170" s="355"/>
      <c r="W170" s="355"/>
      <c r="X170" s="355"/>
      <c r="Y170" s="355"/>
      <c r="Z170" s="355"/>
      <c r="AA170" s="355"/>
    </row>
    <row r="171" spans="1:27" ht="14.25" customHeight="1" x14ac:dyDescent="0.2">
      <c r="A171" s="364"/>
      <c r="B171" s="355"/>
      <c r="C171" s="355"/>
      <c r="D171" s="355"/>
      <c r="E171" s="365"/>
      <c r="F171" s="355"/>
      <c r="G171" s="355"/>
      <c r="H171" s="355"/>
      <c r="I171" s="355"/>
      <c r="J171" s="355"/>
      <c r="K171" s="355"/>
      <c r="L171" s="355"/>
      <c r="M171" s="355"/>
      <c r="N171" s="355"/>
      <c r="O171" s="355"/>
      <c r="P171" s="355"/>
      <c r="Q171" s="355"/>
      <c r="R171" s="355"/>
      <c r="S171" s="355"/>
      <c r="T171" s="355"/>
      <c r="U171" s="355"/>
      <c r="V171" s="355"/>
      <c r="W171" s="355"/>
      <c r="X171" s="355"/>
      <c r="Y171" s="355"/>
      <c r="Z171" s="355"/>
      <c r="AA171" s="355"/>
    </row>
    <row r="172" spans="1:27" ht="14.25" customHeight="1" x14ac:dyDescent="0.2">
      <c r="A172" s="364"/>
      <c r="B172" s="355"/>
      <c r="C172" s="355"/>
      <c r="D172" s="355"/>
      <c r="E172" s="365"/>
      <c r="F172" s="355"/>
      <c r="G172" s="355"/>
      <c r="H172" s="355"/>
      <c r="I172" s="355"/>
      <c r="J172" s="355"/>
      <c r="K172" s="355"/>
      <c r="L172" s="355"/>
      <c r="M172" s="355"/>
      <c r="N172" s="355"/>
      <c r="O172" s="355"/>
      <c r="P172" s="355"/>
      <c r="Q172" s="355"/>
      <c r="R172" s="355"/>
      <c r="S172" s="355"/>
      <c r="T172" s="355"/>
      <c r="U172" s="355"/>
      <c r="V172" s="355"/>
      <c r="W172" s="355"/>
      <c r="X172" s="355"/>
      <c r="Y172" s="355"/>
      <c r="Z172" s="355"/>
      <c r="AA172" s="355"/>
    </row>
    <row r="173" spans="1:27" ht="14.25" customHeight="1" x14ac:dyDescent="0.2">
      <c r="A173" s="364"/>
      <c r="B173" s="355"/>
      <c r="C173" s="355"/>
      <c r="D173" s="355"/>
      <c r="E173" s="365"/>
      <c r="F173" s="355"/>
      <c r="G173" s="355"/>
      <c r="H173" s="355"/>
      <c r="I173" s="355"/>
      <c r="J173" s="355"/>
      <c r="K173" s="355"/>
      <c r="L173" s="355"/>
      <c r="M173" s="355"/>
      <c r="N173" s="355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5"/>
      <c r="Z173" s="355"/>
      <c r="AA173" s="355"/>
    </row>
    <row r="174" spans="1:27" ht="14.25" customHeight="1" x14ac:dyDescent="0.2">
      <c r="A174" s="364"/>
      <c r="B174" s="355"/>
      <c r="C174" s="355"/>
      <c r="D174" s="355"/>
      <c r="E174" s="365"/>
      <c r="F174" s="355"/>
      <c r="G174" s="355"/>
      <c r="H174" s="355"/>
      <c r="I174" s="355"/>
      <c r="J174" s="355"/>
      <c r="K174" s="355"/>
      <c r="L174" s="355"/>
      <c r="M174" s="355"/>
      <c r="N174" s="355"/>
      <c r="O174" s="355"/>
      <c r="P174" s="355"/>
      <c r="Q174" s="355"/>
      <c r="R174" s="355"/>
      <c r="S174" s="355"/>
      <c r="T174" s="355"/>
      <c r="U174" s="355"/>
      <c r="V174" s="355"/>
      <c r="W174" s="355"/>
      <c r="X174" s="355"/>
      <c r="Y174" s="355"/>
      <c r="Z174" s="355"/>
      <c r="AA174" s="355"/>
    </row>
    <row r="175" spans="1:27" ht="14.25" customHeight="1" x14ac:dyDescent="0.2">
      <c r="A175" s="364"/>
      <c r="B175" s="355"/>
      <c r="C175" s="355"/>
      <c r="D175" s="355"/>
      <c r="E175" s="365"/>
      <c r="F175" s="355"/>
      <c r="G175" s="355"/>
      <c r="H175" s="355"/>
      <c r="I175" s="355"/>
      <c r="J175" s="355"/>
      <c r="K175" s="355"/>
      <c r="L175" s="355"/>
      <c r="M175" s="355"/>
      <c r="N175" s="355"/>
      <c r="O175" s="355"/>
      <c r="P175" s="355"/>
      <c r="Q175" s="355"/>
      <c r="R175" s="355"/>
      <c r="S175" s="355"/>
      <c r="T175" s="355"/>
      <c r="U175" s="355"/>
      <c r="V175" s="355"/>
      <c r="W175" s="355"/>
      <c r="X175" s="355"/>
      <c r="Y175" s="355"/>
      <c r="Z175" s="355"/>
      <c r="AA175" s="355"/>
    </row>
    <row r="176" spans="1:27" ht="14.25" customHeight="1" x14ac:dyDescent="0.2">
      <c r="A176" s="364"/>
      <c r="B176" s="355"/>
      <c r="C176" s="355"/>
      <c r="D176" s="355"/>
      <c r="E176" s="365"/>
      <c r="F176" s="355"/>
      <c r="G176" s="355"/>
      <c r="H176" s="355"/>
      <c r="I176" s="355"/>
      <c r="J176" s="355"/>
      <c r="K176" s="355"/>
      <c r="L176" s="355"/>
      <c r="M176" s="355"/>
      <c r="N176" s="355"/>
      <c r="O176" s="355"/>
      <c r="P176" s="355"/>
      <c r="Q176" s="355"/>
      <c r="R176" s="355"/>
      <c r="S176" s="355"/>
      <c r="T176" s="355"/>
      <c r="U176" s="355"/>
      <c r="V176" s="355"/>
      <c r="W176" s="355"/>
      <c r="X176" s="355"/>
      <c r="Y176" s="355"/>
      <c r="Z176" s="355"/>
      <c r="AA176" s="355"/>
    </row>
    <row r="177" spans="1:27" ht="14.25" customHeight="1" x14ac:dyDescent="0.2">
      <c r="A177" s="364"/>
      <c r="B177" s="355"/>
      <c r="C177" s="355"/>
      <c r="D177" s="355"/>
      <c r="E177" s="365"/>
      <c r="F177" s="355"/>
      <c r="G177" s="355"/>
      <c r="H177" s="355"/>
      <c r="I177" s="355"/>
      <c r="J177" s="355"/>
      <c r="K177" s="355"/>
      <c r="L177" s="355"/>
      <c r="M177" s="355"/>
      <c r="N177" s="355"/>
      <c r="O177" s="355"/>
      <c r="P177" s="355"/>
      <c r="Q177" s="355"/>
      <c r="R177" s="355"/>
      <c r="S177" s="355"/>
      <c r="T177" s="355"/>
      <c r="U177" s="355"/>
      <c r="V177" s="355"/>
      <c r="W177" s="355"/>
      <c r="X177" s="355"/>
      <c r="Y177" s="355"/>
      <c r="Z177" s="355"/>
      <c r="AA177" s="355"/>
    </row>
    <row r="178" spans="1:27" ht="14.25" customHeight="1" x14ac:dyDescent="0.2">
      <c r="A178" s="364"/>
      <c r="B178" s="355"/>
      <c r="C178" s="355"/>
      <c r="D178" s="355"/>
      <c r="E178" s="365"/>
      <c r="F178" s="355"/>
      <c r="G178" s="355"/>
      <c r="H178" s="355"/>
      <c r="I178" s="355"/>
      <c r="J178" s="355"/>
      <c r="K178" s="355"/>
      <c r="L178" s="355"/>
      <c r="M178" s="355"/>
      <c r="N178" s="355"/>
      <c r="O178" s="355"/>
      <c r="P178" s="355"/>
      <c r="Q178" s="355"/>
      <c r="R178" s="355"/>
      <c r="S178" s="355"/>
      <c r="T178" s="355"/>
      <c r="U178" s="355"/>
      <c r="V178" s="355"/>
      <c r="W178" s="355"/>
      <c r="X178" s="355"/>
      <c r="Y178" s="355"/>
      <c r="Z178" s="355"/>
      <c r="AA178" s="355"/>
    </row>
    <row r="179" spans="1:27" ht="14.25" customHeight="1" x14ac:dyDescent="0.2">
      <c r="A179" s="364"/>
      <c r="B179" s="355"/>
      <c r="C179" s="355"/>
      <c r="D179" s="355"/>
      <c r="E179" s="365"/>
      <c r="F179" s="355"/>
      <c r="G179" s="355"/>
      <c r="H179" s="355"/>
      <c r="I179" s="355"/>
      <c r="J179" s="355"/>
      <c r="K179" s="355"/>
      <c r="L179" s="355"/>
      <c r="M179" s="355"/>
      <c r="N179" s="355"/>
      <c r="O179" s="355"/>
      <c r="P179" s="355"/>
      <c r="Q179" s="355"/>
      <c r="R179" s="355"/>
      <c r="S179" s="355"/>
      <c r="T179" s="355"/>
      <c r="U179" s="355"/>
      <c r="V179" s="355"/>
      <c r="W179" s="355"/>
      <c r="X179" s="355"/>
      <c r="Y179" s="355"/>
      <c r="Z179" s="355"/>
      <c r="AA179" s="355"/>
    </row>
    <row r="180" spans="1:27" ht="14.25" customHeight="1" x14ac:dyDescent="0.2">
      <c r="A180" s="364"/>
      <c r="B180" s="355"/>
      <c r="C180" s="355"/>
      <c r="D180" s="355"/>
      <c r="E180" s="365"/>
      <c r="F180" s="355"/>
      <c r="G180" s="355"/>
      <c r="H180" s="355"/>
      <c r="I180" s="355"/>
      <c r="J180" s="355"/>
      <c r="K180" s="355"/>
      <c r="L180" s="355"/>
      <c r="M180" s="355"/>
      <c r="N180" s="355"/>
      <c r="O180" s="355"/>
      <c r="P180" s="355"/>
      <c r="Q180" s="355"/>
      <c r="R180" s="355"/>
      <c r="S180" s="355"/>
      <c r="T180" s="355"/>
      <c r="U180" s="355"/>
      <c r="V180" s="355"/>
      <c r="W180" s="355"/>
      <c r="X180" s="355"/>
      <c r="Y180" s="355"/>
      <c r="Z180" s="355"/>
      <c r="AA180" s="355"/>
    </row>
    <row r="181" spans="1:27" ht="14.25" customHeight="1" x14ac:dyDescent="0.2">
      <c r="A181" s="364"/>
      <c r="B181" s="355"/>
      <c r="C181" s="355"/>
      <c r="D181" s="355"/>
      <c r="E181" s="365"/>
      <c r="F181" s="355"/>
      <c r="G181" s="355"/>
      <c r="H181" s="355"/>
      <c r="I181" s="355"/>
      <c r="J181" s="355"/>
      <c r="K181" s="355"/>
      <c r="L181" s="355"/>
      <c r="M181" s="355"/>
      <c r="N181" s="355"/>
      <c r="O181" s="355"/>
      <c r="P181" s="355"/>
      <c r="Q181" s="355"/>
      <c r="R181" s="355"/>
      <c r="S181" s="355"/>
      <c r="T181" s="355"/>
      <c r="U181" s="355"/>
      <c r="V181" s="355"/>
      <c r="W181" s="355"/>
      <c r="X181" s="355"/>
      <c r="Y181" s="355"/>
      <c r="Z181" s="355"/>
      <c r="AA181" s="355"/>
    </row>
    <row r="182" spans="1:27" ht="14.25" customHeight="1" x14ac:dyDescent="0.2">
      <c r="A182" s="364"/>
      <c r="B182" s="355"/>
      <c r="C182" s="355"/>
      <c r="D182" s="355"/>
      <c r="E182" s="365"/>
      <c r="F182" s="355"/>
      <c r="G182" s="355"/>
      <c r="H182" s="355"/>
      <c r="I182" s="355"/>
      <c r="J182" s="355"/>
      <c r="K182" s="355"/>
      <c r="L182" s="355"/>
      <c r="M182" s="355"/>
      <c r="N182" s="355"/>
      <c r="O182" s="355"/>
      <c r="P182" s="355"/>
      <c r="Q182" s="355"/>
      <c r="R182" s="355"/>
      <c r="S182" s="355"/>
      <c r="T182" s="355"/>
      <c r="U182" s="355"/>
      <c r="V182" s="355"/>
      <c r="W182" s="355"/>
      <c r="X182" s="355"/>
      <c r="Y182" s="355"/>
      <c r="Z182" s="355"/>
      <c r="AA182" s="355"/>
    </row>
    <row r="183" spans="1:27" ht="14.25" customHeight="1" x14ac:dyDescent="0.2">
      <c r="A183" s="364"/>
      <c r="B183" s="355"/>
      <c r="C183" s="355"/>
      <c r="D183" s="355"/>
      <c r="E183" s="365"/>
      <c r="F183" s="355"/>
      <c r="G183" s="355"/>
      <c r="H183" s="355"/>
      <c r="I183" s="355"/>
      <c r="J183" s="355"/>
      <c r="K183" s="355"/>
      <c r="L183" s="355"/>
      <c r="M183" s="355"/>
      <c r="N183" s="355"/>
      <c r="O183" s="355"/>
      <c r="P183" s="355"/>
      <c r="Q183" s="355"/>
      <c r="R183" s="355"/>
      <c r="S183" s="355"/>
      <c r="T183" s="355"/>
      <c r="U183" s="355"/>
      <c r="V183" s="355"/>
      <c r="W183" s="355"/>
      <c r="X183" s="355"/>
      <c r="Y183" s="355"/>
      <c r="Z183" s="355"/>
      <c r="AA183" s="355"/>
    </row>
    <row r="184" spans="1:27" ht="14.25" customHeight="1" x14ac:dyDescent="0.2">
      <c r="A184" s="364"/>
      <c r="B184" s="355"/>
      <c r="C184" s="355"/>
      <c r="D184" s="355"/>
      <c r="E184" s="365"/>
      <c r="F184" s="355"/>
      <c r="G184" s="355"/>
      <c r="H184" s="355"/>
      <c r="I184" s="355"/>
      <c r="J184" s="355"/>
      <c r="K184" s="355"/>
      <c r="L184" s="355"/>
      <c r="M184" s="355"/>
      <c r="N184" s="355"/>
      <c r="O184" s="355"/>
      <c r="P184" s="355"/>
      <c r="Q184" s="355"/>
      <c r="R184" s="355"/>
      <c r="S184" s="355"/>
      <c r="T184" s="355"/>
      <c r="U184" s="355"/>
      <c r="V184" s="355"/>
      <c r="W184" s="355"/>
      <c r="X184" s="355"/>
      <c r="Y184" s="355"/>
      <c r="Z184" s="355"/>
      <c r="AA184" s="355"/>
    </row>
    <row r="185" spans="1:27" ht="14.25" customHeight="1" x14ac:dyDescent="0.2">
      <c r="A185" s="364"/>
      <c r="B185" s="355"/>
      <c r="C185" s="355"/>
      <c r="D185" s="355"/>
      <c r="E185" s="365"/>
      <c r="F185" s="355"/>
      <c r="G185" s="355"/>
      <c r="H185" s="355"/>
      <c r="I185" s="355"/>
      <c r="J185" s="355"/>
      <c r="K185" s="355"/>
      <c r="L185" s="355"/>
      <c r="M185" s="355"/>
      <c r="N185" s="355"/>
      <c r="O185" s="355"/>
      <c r="P185" s="355"/>
      <c r="Q185" s="355"/>
      <c r="R185" s="355"/>
      <c r="S185" s="355"/>
      <c r="T185" s="355"/>
      <c r="U185" s="355"/>
      <c r="V185" s="355"/>
      <c r="W185" s="355"/>
      <c r="X185" s="355"/>
      <c r="Y185" s="355"/>
      <c r="Z185" s="355"/>
      <c r="AA185" s="355"/>
    </row>
    <row r="186" spans="1:27" ht="14.25" customHeight="1" x14ac:dyDescent="0.2">
      <c r="A186" s="364"/>
      <c r="B186" s="355"/>
      <c r="C186" s="355"/>
      <c r="D186" s="355"/>
      <c r="E186" s="365"/>
      <c r="F186" s="355"/>
      <c r="G186" s="355"/>
      <c r="H186" s="355"/>
      <c r="I186" s="355"/>
      <c r="J186" s="355"/>
      <c r="K186" s="355"/>
      <c r="L186" s="355"/>
      <c r="M186" s="355"/>
      <c r="N186" s="355"/>
      <c r="O186" s="355"/>
      <c r="P186" s="355"/>
      <c r="Q186" s="355"/>
      <c r="R186" s="355"/>
      <c r="S186" s="355"/>
      <c r="T186" s="355"/>
      <c r="U186" s="355"/>
      <c r="V186" s="355"/>
      <c r="W186" s="355"/>
      <c r="X186" s="355"/>
      <c r="Y186" s="355"/>
      <c r="Z186" s="355"/>
      <c r="AA186" s="355"/>
    </row>
    <row r="187" spans="1:27" ht="14.25" customHeight="1" x14ac:dyDescent="0.2">
      <c r="A187" s="364"/>
      <c r="B187" s="355"/>
      <c r="C187" s="355"/>
      <c r="D187" s="355"/>
      <c r="E187" s="365"/>
      <c r="F187" s="355"/>
      <c r="G187" s="355"/>
      <c r="H187" s="355"/>
      <c r="I187" s="355"/>
      <c r="J187" s="355"/>
      <c r="K187" s="355"/>
      <c r="L187" s="355"/>
      <c r="M187" s="355"/>
      <c r="N187" s="355"/>
      <c r="O187" s="355"/>
      <c r="P187" s="355"/>
      <c r="Q187" s="355"/>
      <c r="R187" s="355"/>
      <c r="S187" s="355"/>
      <c r="T187" s="355"/>
      <c r="U187" s="355"/>
      <c r="V187" s="355"/>
      <c r="W187" s="355"/>
      <c r="X187" s="355"/>
      <c r="Y187" s="355"/>
      <c r="Z187" s="355"/>
      <c r="AA187" s="355"/>
    </row>
    <row r="188" spans="1:27" ht="14.25" customHeight="1" x14ac:dyDescent="0.2">
      <c r="A188" s="364"/>
      <c r="B188" s="355"/>
      <c r="C188" s="355"/>
      <c r="D188" s="355"/>
      <c r="E188" s="365"/>
      <c r="F188" s="355"/>
      <c r="G188" s="355"/>
      <c r="H188" s="355"/>
      <c r="I188" s="355"/>
      <c r="J188" s="355"/>
      <c r="K188" s="355"/>
      <c r="L188" s="355"/>
      <c r="M188" s="355"/>
      <c r="N188" s="355"/>
      <c r="O188" s="355"/>
      <c r="P188" s="355"/>
      <c r="Q188" s="355"/>
      <c r="R188" s="355"/>
      <c r="S188" s="355"/>
      <c r="T188" s="355"/>
      <c r="U188" s="355"/>
      <c r="V188" s="355"/>
      <c r="W188" s="355"/>
      <c r="X188" s="355"/>
      <c r="Y188" s="355"/>
      <c r="Z188" s="355"/>
      <c r="AA188" s="355"/>
    </row>
    <row r="189" spans="1:27" ht="14.25" customHeight="1" x14ac:dyDescent="0.2">
      <c r="A189" s="364"/>
      <c r="B189" s="355"/>
      <c r="C189" s="355"/>
      <c r="D189" s="355"/>
      <c r="E189" s="365"/>
      <c r="F189" s="355"/>
      <c r="G189" s="355"/>
      <c r="H189" s="355"/>
      <c r="I189" s="355"/>
      <c r="J189" s="355"/>
      <c r="K189" s="355"/>
      <c r="L189" s="355"/>
      <c r="M189" s="355"/>
      <c r="N189" s="355"/>
      <c r="O189" s="355"/>
      <c r="P189" s="355"/>
      <c r="Q189" s="355"/>
      <c r="R189" s="355"/>
      <c r="S189" s="355"/>
      <c r="T189" s="355"/>
      <c r="U189" s="355"/>
      <c r="V189" s="355"/>
      <c r="W189" s="355"/>
      <c r="X189" s="355"/>
      <c r="Y189" s="355"/>
      <c r="Z189" s="355"/>
      <c r="AA189" s="355"/>
    </row>
    <row r="190" spans="1:27" ht="14.25" customHeight="1" x14ac:dyDescent="0.2">
      <c r="A190" s="364"/>
      <c r="B190" s="355"/>
      <c r="C190" s="355"/>
      <c r="D190" s="355"/>
      <c r="E190" s="365"/>
      <c r="F190" s="355"/>
      <c r="G190" s="355"/>
      <c r="H190" s="355"/>
      <c r="I190" s="355"/>
      <c r="J190" s="355"/>
      <c r="K190" s="355"/>
      <c r="L190" s="355"/>
      <c r="M190" s="355"/>
      <c r="N190" s="355"/>
      <c r="O190" s="355"/>
      <c r="P190" s="355"/>
      <c r="Q190" s="355"/>
      <c r="R190" s="355"/>
      <c r="S190" s="355"/>
      <c r="T190" s="355"/>
      <c r="U190" s="355"/>
      <c r="V190" s="355"/>
      <c r="W190" s="355"/>
      <c r="X190" s="355"/>
      <c r="Y190" s="355"/>
      <c r="Z190" s="355"/>
      <c r="AA190" s="355"/>
    </row>
    <row r="191" spans="1:27" ht="14.25" customHeight="1" x14ac:dyDescent="0.2">
      <c r="A191" s="364"/>
      <c r="B191" s="355"/>
      <c r="C191" s="355"/>
      <c r="D191" s="355"/>
      <c r="E191" s="365"/>
      <c r="F191" s="355"/>
      <c r="G191" s="355"/>
      <c r="H191" s="355"/>
      <c r="I191" s="355"/>
      <c r="J191" s="355"/>
      <c r="K191" s="355"/>
      <c r="L191" s="355"/>
      <c r="M191" s="355"/>
      <c r="N191" s="355"/>
      <c r="O191" s="355"/>
      <c r="P191" s="355"/>
      <c r="Q191" s="355"/>
      <c r="R191" s="355"/>
      <c r="S191" s="355"/>
      <c r="T191" s="355"/>
      <c r="U191" s="355"/>
      <c r="V191" s="355"/>
      <c r="W191" s="355"/>
      <c r="X191" s="355"/>
      <c r="Y191" s="355"/>
      <c r="Z191" s="355"/>
      <c r="AA191" s="355"/>
    </row>
    <row r="192" spans="1:27" ht="14.25" customHeight="1" x14ac:dyDescent="0.2">
      <c r="A192" s="364"/>
      <c r="B192" s="355"/>
      <c r="C192" s="355"/>
      <c r="D192" s="355"/>
      <c r="E192" s="365"/>
      <c r="F192" s="355"/>
      <c r="G192" s="355"/>
      <c r="H192" s="355"/>
      <c r="I192" s="355"/>
      <c r="J192" s="355"/>
      <c r="K192" s="355"/>
      <c r="L192" s="355"/>
      <c r="M192" s="355"/>
      <c r="N192" s="355"/>
      <c r="O192" s="355"/>
      <c r="P192" s="355"/>
      <c r="Q192" s="355"/>
      <c r="R192" s="355"/>
      <c r="S192" s="355"/>
      <c r="T192" s="355"/>
      <c r="U192" s="355"/>
      <c r="V192" s="355"/>
      <c r="W192" s="355"/>
      <c r="X192" s="355"/>
      <c r="Y192" s="355"/>
      <c r="Z192" s="355"/>
      <c r="AA192" s="355"/>
    </row>
    <row r="193" spans="1:27" ht="14.25" customHeight="1" x14ac:dyDescent="0.2">
      <c r="A193" s="364"/>
      <c r="B193" s="355"/>
      <c r="C193" s="355"/>
      <c r="D193" s="355"/>
      <c r="E193" s="365"/>
      <c r="F193" s="355"/>
      <c r="G193" s="355"/>
      <c r="H193" s="355"/>
      <c r="I193" s="355"/>
      <c r="J193" s="355"/>
      <c r="K193" s="355"/>
      <c r="L193" s="355"/>
      <c r="M193" s="355"/>
      <c r="N193" s="355"/>
      <c r="O193" s="355"/>
      <c r="P193" s="355"/>
      <c r="Q193" s="355"/>
      <c r="R193" s="355"/>
      <c r="S193" s="355"/>
      <c r="T193" s="355"/>
      <c r="U193" s="355"/>
      <c r="V193" s="355"/>
      <c r="W193" s="355"/>
      <c r="X193" s="355"/>
      <c r="Y193" s="355"/>
      <c r="Z193" s="355"/>
      <c r="AA193" s="355"/>
    </row>
    <row r="194" spans="1:27" ht="14.25" customHeight="1" x14ac:dyDescent="0.2">
      <c r="A194" s="364"/>
      <c r="B194" s="355"/>
      <c r="C194" s="355"/>
      <c r="D194" s="355"/>
      <c r="E194" s="365"/>
      <c r="F194" s="355"/>
      <c r="G194" s="355"/>
      <c r="H194" s="355"/>
      <c r="I194" s="355"/>
      <c r="J194" s="355"/>
      <c r="K194" s="355"/>
      <c r="L194" s="355"/>
      <c r="M194" s="355"/>
      <c r="N194" s="355"/>
      <c r="O194" s="355"/>
      <c r="P194" s="355"/>
      <c r="Q194" s="355"/>
      <c r="R194" s="355"/>
      <c r="S194" s="355"/>
      <c r="T194" s="355"/>
      <c r="U194" s="355"/>
      <c r="V194" s="355"/>
      <c r="W194" s="355"/>
      <c r="X194" s="355"/>
      <c r="Y194" s="355"/>
      <c r="Z194" s="355"/>
      <c r="AA194" s="355"/>
    </row>
    <row r="195" spans="1:27" ht="14.25" customHeight="1" x14ac:dyDescent="0.2">
      <c r="A195" s="364"/>
      <c r="B195" s="355"/>
      <c r="C195" s="355"/>
      <c r="D195" s="355"/>
      <c r="E195" s="365"/>
      <c r="F195" s="355"/>
      <c r="G195" s="355"/>
      <c r="H195" s="355"/>
      <c r="I195" s="355"/>
      <c r="J195" s="355"/>
      <c r="K195" s="355"/>
      <c r="L195" s="355"/>
      <c r="M195" s="355"/>
      <c r="N195" s="355"/>
      <c r="O195" s="355"/>
      <c r="P195" s="355"/>
      <c r="Q195" s="355"/>
      <c r="R195" s="355"/>
      <c r="S195" s="355"/>
      <c r="T195" s="355"/>
      <c r="U195" s="355"/>
      <c r="V195" s="355"/>
      <c r="W195" s="355"/>
      <c r="X195" s="355"/>
      <c r="Y195" s="355"/>
      <c r="Z195" s="355"/>
      <c r="AA195" s="355"/>
    </row>
    <row r="196" spans="1:27" ht="14.25" customHeight="1" x14ac:dyDescent="0.2">
      <c r="A196" s="364"/>
      <c r="B196" s="355"/>
      <c r="C196" s="355"/>
      <c r="D196" s="355"/>
      <c r="E196" s="365"/>
      <c r="F196" s="355"/>
      <c r="G196" s="355"/>
      <c r="H196" s="355"/>
      <c r="I196" s="355"/>
      <c r="J196" s="355"/>
      <c r="K196" s="355"/>
      <c r="L196" s="355"/>
      <c r="M196" s="355"/>
      <c r="N196" s="355"/>
      <c r="O196" s="355"/>
      <c r="P196" s="355"/>
      <c r="Q196" s="355"/>
      <c r="R196" s="355"/>
      <c r="S196" s="355"/>
      <c r="T196" s="355"/>
      <c r="U196" s="355"/>
      <c r="V196" s="355"/>
      <c r="W196" s="355"/>
      <c r="X196" s="355"/>
      <c r="Y196" s="355"/>
      <c r="Z196" s="355"/>
      <c r="AA196" s="355"/>
    </row>
    <row r="197" spans="1:27" ht="14.25" customHeight="1" x14ac:dyDescent="0.2">
      <c r="A197" s="364"/>
      <c r="B197" s="355"/>
      <c r="C197" s="355"/>
      <c r="D197" s="355"/>
      <c r="E197" s="365"/>
      <c r="F197" s="355"/>
      <c r="G197" s="355"/>
      <c r="H197" s="355"/>
      <c r="I197" s="355"/>
      <c r="J197" s="355"/>
      <c r="K197" s="355"/>
      <c r="L197" s="355"/>
      <c r="M197" s="355"/>
      <c r="N197" s="355"/>
      <c r="O197" s="355"/>
      <c r="P197" s="355"/>
      <c r="Q197" s="355"/>
      <c r="R197" s="355"/>
      <c r="S197" s="355"/>
      <c r="T197" s="355"/>
      <c r="U197" s="355"/>
      <c r="V197" s="355"/>
      <c r="W197" s="355"/>
      <c r="X197" s="355"/>
      <c r="Y197" s="355"/>
      <c r="Z197" s="355"/>
      <c r="AA197" s="355"/>
    </row>
    <row r="198" spans="1:27" ht="14.25" customHeight="1" x14ac:dyDescent="0.2">
      <c r="A198" s="364"/>
      <c r="B198" s="355"/>
      <c r="C198" s="355"/>
      <c r="D198" s="355"/>
      <c r="E198" s="365"/>
      <c r="F198" s="355"/>
      <c r="G198" s="355"/>
      <c r="H198" s="355"/>
      <c r="I198" s="355"/>
      <c r="J198" s="355"/>
      <c r="K198" s="355"/>
      <c r="L198" s="355"/>
      <c r="M198" s="355"/>
      <c r="N198" s="355"/>
      <c r="O198" s="355"/>
      <c r="P198" s="355"/>
      <c r="Q198" s="355"/>
      <c r="R198" s="355"/>
      <c r="S198" s="355"/>
      <c r="T198" s="355"/>
      <c r="U198" s="355"/>
      <c r="V198" s="355"/>
      <c r="W198" s="355"/>
      <c r="X198" s="355"/>
      <c r="Y198" s="355"/>
      <c r="Z198" s="355"/>
      <c r="AA198" s="355"/>
    </row>
    <row r="199" spans="1:27" ht="14.25" customHeight="1" x14ac:dyDescent="0.2">
      <c r="A199" s="364"/>
      <c r="B199" s="355"/>
      <c r="C199" s="355"/>
      <c r="D199" s="355"/>
      <c r="E199" s="365"/>
      <c r="F199" s="355"/>
      <c r="G199" s="355"/>
      <c r="H199" s="355"/>
      <c r="I199" s="355"/>
      <c r="J199" s="355"/>
      <c r="K199" s="355"/>
      <c r="L199" s="355"/>
      <c r="M199" s="355"/>
      <c r="N199" s="355"/>
      <c r="O199" s="355"/>
      <c r="P199" s="355"/>
      <c r="Q199" s="355"/>
      <c r="R199" s="355"/>
      <c r="S199" s="355"/>
      <c r="T199" s="355"/>
      <c r="U199" s="355"/>
      <c r="V199" s="355"/>
      <c r="W199" s="355"/>
      <c r="X199" s="355"/>
      <c r="Y199" s="355"/>
      <c r="Z199" s="355"/>
      <c r="AA199" s="355"/>
    </row>
    <row r="200" spans="1:27" ht="14.25" customHeight="1" x14ac:dyDescent="0.2">
      <c r="A200" s="364"/>
      <c r="B200" s="355"/>
      <c r="C200" s="355"/>
      <c r="D200" s="355"/>
      <c r="E200" s="365"/>
      <c r="F200" s="355"/>
      <c r="G200" s="355"/>
      <c r="H200" s="355"/>
      <c r="I200" s="355"/>
      <c r="J200" s="355"/>
      <c r="K200" s="355"/>
      <c r="L200" s="355"/>
      <c r="M200" s="355"/>
      <c r="N200" s="355"/>
      <c r="O200" s="355"/>
      <c r="P200" s="355"/>
      <c r="Q200" s="355"/>
      <c r="R200" s="355"/>
      <c r="S200" s="355"/>
      <c r="T200" s="355"/>
      <c r="U200" s="355"/>
      <c r="V200" s="355"/>
      <c r="W200" s="355"/>
      <c r="X200" s="355"/>
      <c r="Y200" s="355"/>
      <c r="Z200" s="355"/>
      <c r="AA200" s="355"/>
    </row>
    <row r="201" spans="1:27" ht="14.25" customHeight="1" x14ac:dyDescent="0.2">
      <c r="A201" s="364"/>
      <c r="B201" s="355"/>
      <c r="C201" s="355"/>
      <c r="D201" s="355"/>
      <c r="E201" s="365"/>
      <c r="F201" s="355"/>
      <c r="G201" s="355"/>
      <c r="H201" s="355"/>
      <c r="I201" s="355"/>
      <c r="J201" s="355"/>
      <c r="K201" s="355"/>
      <c r="L201" s="355"/>
      <c r="M201" s="355"/>
      <c r="N201" s="355"/>
      <c r="O201" s="355"/>
      <c r="P201" s="355"/>
      <c r="Q201" s="355"/>
      <c r="R201" s="355"/>
      <c r="S201" s="355"/>
      <c r="T201" s="355"/>
      <c r="U201" s="355"/>
      <c r="V201" s="355"/>
      <c r="W201" s="355"/>
      <c r="X201" s="355"/>
      <c r="Y201" s="355"/>
      <c r="Z201" s="355"/>
      <c r="AA201" s="355"/>
    </row>
    <row r="202" spans="1:27" ht="14.25" customHeight="1" x14ac:dyDescent="0.2">
      <c r="A202" s="364"/>
      <c r="B202" s="355"/>
      <c r="C202" s="355"/>
      <c r="D202" s="355"/>
      <c r="E202" s="365"/>
      <c r="F202" s="355"/>
      <c r="G202" s="355"/>
      <c r="H202" s="355"/>
      <c r="I202" s="355"/>
      <c r="J202" s="355"/>
      <c r="K202" s="355"/>
      <c r="L202" s="355"/>
      <c r="M202" s="355"/>
      <c r="N202" s="355"/>
      <c r="O202" s="355"/>
      <c r="P202" s="355"/>
      <c r="Q202" s="355"/>
      <c r="R202" s="355"/>
      <c r="S202" s="355"/>
      <c r="T202" s="355"/>
      <c r="U202" s="355"/>
      <c r="V202" s="355"/>
      <c r="W202" s="355"/>
      <c r="X202" s="355"/>
      <c r="Y202" s="355"/>
      <c r="Z202" s="355"/>
      <c r="AA202" s="355"/>
    </row>
    <row r="203" spans="1:27" ht="14.25" customHeight="1" x14ac:dyDescent="0.2">
      <c r="A203" s="364"/>
      <c r="B203" s="355"/>
      <c r="C203" s="355"/>
      <c r="D203" s="355"/>
      <c r="E203" s="365"/>
      <c r="F203" s="355"/>
      <c r="G203" s="355"/>
      <c r="H203" s="355"/>
      <c r="I203" s="355"/>
      <c r="J203" s="355"/>
      <c r="K203" s="355"/>
      <c r="L203" s="355"/>
      <c r="M203" s="355"/>
      <c r="N203" s="355"/>
      <c r="O203" s="355"/>
      <c r="P203" s="355"/>
      <c r="Q203" s="355"/>
      <c r="R203" s="355"/>
      <c r="S203" s="355"/>
      <c r="T203" s="355"/>
      <c r="U203" s="355"/>
      <c r="V203" s="355"/>
      <c r="W203" s="355"/>
      <c r="X203" s="355"/>
      <c r="Y203" s="355"/>
      <c r="Z203" s="355"/>
      <c r="AA203" s="355"/>
    </row>
    <row r="204" spans="1:27" ht="14.25" customHeight="1" x14ac:dyDescent="0.2">
      <c r="A204" s="364"/>
      <c r="B204" s="355"/>
      <c r="C204" s="355"/>
      <c r="D204" s="355"/>
      <c r="E204" s="365"/>
      <c r="F204" s="355"/>
      <c r="G204" s="355"/>
      <c r="H204" s="355"/>
      <c r="I204" s="355"/>
      <c r="J204" s="355"/>
      <c r="K204" s="355"/>
      <c r="L204" s="355"/>
      <c r="M204" s="355"/>
      <c r="N204" s="355"/>
      <c r="O204" s="355"/>
      <c r="P204" s="355"/>
      <c r="Q204" s="355"/>
      <c r="R204" s="355"/>
      <c r="S204" s="355"/>
      <c r="T204" s="355"/>
      <c r="U204" s="355"/>
      <c r="V204" s="355"/>
      <c r="W204" s="355"/>
      <c r="X204" s="355"/>
      <c r="Y204" s="355"/>
      <c r="Z204" s="355"/>
      <c r="AA204" s="355"/>
    </row>
    <row r="205" spans="1:27" ht="14.25" customHeight="1" x14ac:dyDescent="0.2">
      <c r="A205" s="364"/>
      <c r="B205" s="355"/>
      <c r="C205" s="355"/>
      <c r="D205" s="355"/>
      <c r="E205" s="365"/>
      <c r="F205" s="355"/>
      <c r="G205" s="355"/>
      <c r="H205" s="355"/>
      <c r="I205" s="355"/>
      <c r="J205" s="355"/>
      <c r="K205" s="355"/>
      <c r="L205" s="355"/>
      <c r="M205" s="355"/>
      <c r="N205" s="355"/>
      <c r="O205" s="355"/>
      <c r="P205" s="355"/>
      <c r="Q205" s="355"/>
      <c r="R205" s="355"/>
      <c r="S205" s="355"/>
      <c r="T205" s="355"/>
      <c r="U205" s="355"/>
      <c r="V205" s="355"/>
      <c r="W205" s="355"/>
      <c r="X205" s="355"/>
      <c r="Y205" s="355"/>
      <c r="Z205" s="355"/>
      <c r="AA205" s="355"/>
    </row>
    <row r="206" spans="1:27" ht="14.25" customHeight="1" x14ac:dyDescent="0.2">
      <c r="A206" s="364"/>
      <c r="B206" s="355"/>
      <c r="C206" s="355"/>
      <c r="D206" s="355"/>
      <c r="E206" s="365"/>
      <c r="F206" s="355"/>
      <c r="G206" s="355"/>
      <c r="H206" s="355"/>
      <c r="I206" s="355"/>
      <c r="J206" s="355"/>
      <c r="K206" s="355"/>
      <c r="L206" s="355"/>
      <c r="M206" s="355"/>
      <c r="N206" s="355"/>
      <c r="O206" s="355"/>
      <c r="P206" s="355"/>
      <c r="Q206" s="355"/>
      <c r="R206" s="355"/>
      <c r="S206" s="355"/>
      <c r="T206" s="355"/>
      <c r="U206" s="355"/>
      <c r="V206" s="355"/>
      <c r="W206" s="355"/>
      <c r="X206" s="355"/>
      <c r="Y206" s="355"/>
      <c r="Z206" s="355"/>
      <c r="AA206" s="355"/>
    </row>
    <row r="207" spans="1:27" ht="14.25" customHeight="1" x14ac:dyDescent="0.2">
      <c r="A207" s="364"/>
      <c r="B207" s="355"/>
      <c r="C207" s="355"/>
      <c r="D207" s="355"/>
      <c r="E207" s="365"/>
      <c r="F207" s="355"/>
      <c r="G207" s="355"/>
      <c r="H207" s="355"/>
      <c r="I207" s="355"/>
      <c r="J207" s="355"/>
      <c r="K207" s="355"/>
      <c r="L207" s="355"/>
      <c r="M207" s="355"/>
      <c r="N207" s="355"/>
      <c r="O207" s="355"/>
      <c r="P207" s="355"/>
      <c r="Q207" s="355"/>
      <c r="R207" s="355"/>
      <c r="S207" s="355"/>
      <c r="T207" s="355"/>
      <c r="U207" s="355"/>
      <c r="V207" s="355"/>
      <c r="W207" s="355"/>
      <c r="X207" s="355"/>
      <c r="Y207" s="355"/>
      <c r="Z207" s="355"/>
      <c r="AA207" s="355"/>
    </row>
    <row r="208" spans="1:27" ht="14.25" customHeight="1" x14ac:dyDescent="0.2">
      <c r="A208" s="364"/>
      <c r="B208" s="355"/>
      <c r="C208" s="355"/>
      <c r="D208" s="355"/>
      <c r="E208" s="365"/>
      <c r="F208" s="355"/>
      <c r="G208" s="355"/>
      <c r="H208" s="355"/>
      <c r="I208" s="355"/>
      <c r="J208" s="355"/>
      <c r="K208" s="355"/>
      <c r="L208" s="355"/>
      <c r="M208" s="355"/>
      <c r="N208" s="355"/>
      <c r="O208" s="355"/>
      <c r="P208" s="355"/>
      <c r="Q208" s="355"/>
      <c r="R208" s="355"/>
      <c r="S208" s="355"/>
      <c r="T208" s="355"/>
      <c r="U208" s="355"/>
      <c r="V208" s="355"/>
      <c r="W208" s="355"/>
      <c r="X208" s="355"/>
      <c r="Y208" s="355"/>
      <c r="Z208" s="355"/>
      <c r="AA208" s="355"/>
    </row>
    <row r="209" spans="1:27" ht="14.25" customHeight="1" x14ac:dyDescent="0.2">
      <c r="A209" s="364"/>
      <c r="B209" s="355"/>
      <c r="C209" s="355"/>
      <c r="D209" s="355"/>
      <c r="E209" s="365"/>
      <c r="F209" s="355"/>
      <c r="G209" s="355"/>
      <c r="H209" s="355"/>
      <c r="I209" s="355"/>
      <c r="J209" s="355"/>
      <c r="K209" s="355"/>
      <c r="L209" s="355"/>
      <c r="M209" s="355"/>
      <c r="N209" s="355"/>
      <c r="O209" s="355"/>
      <c r="P209" s="355"/>
      <c r="Q209" s="355"/>
      <c r="R209" s="355"/>
      <c r="S209" s="355"/>
      <c r="T209" s="355"/>
      <c r="U209" s="355"/>
      <c r="V209" s="355"/>
      <c r="W209" s="355"/>
      <c r="X209" s="355"/>
      <c r="Y209" s="355"/>
      <c r="Z209" s="355"/>
      <c r="AA209" s="355"/>
    </row>
    <row r="210" spans="1:27" ht="14.25" customHeight="1" x14ac:dyDescent="0.2">
      <c r="A210" s="364"/>
      <c r="B210" s="355"/>
      <c r="C210" s="355"/>
      <c r="D210" s="355"/>
      <c r="E210" s="365"/>
      <c r="F210" s="355"/>
      <c r="G210" s="355"/>
      <c r="H210" s="355"/>
      <c r="I210" s="355"/>
      <c r="J210" s="355"/>
      <c r="K210" s="355"/>
      <c r="L210" s="355"/>
      <c r="M210" s="355"/>
      <c r="N210" s="355"/>
      <c r="O210" s="355"/>
      <c r="P210" s="355"/>
      <c r="Q210" s="355"/>
      <c r="R210" s="355"/>
      <c r="S210" s="355"/>
      <c r="T210" s="355"/>
      <c r="U210" s="355"/>
      <c r="V210" s="355"/>
      <c r="W210" s="355"/>
      <c r="X210" s="355"/>
      <c r="Y210" s="355"/>
      <c r="Z210" s="355"/>
      <c r="AA210" s="355"/>
    </row>
    <row r="211" spans="1:27" ht="14.25" customHeight="1" x14ac:dyDescent="0.2">
      <c r="A211" s="364"/>
      <c r="B211" s="355"/>
      <c r="C211" s="355"/>
      <c r="D211" s="355"/>
      <c r="E211" s="365"/>
      <c r="F211" s="355"/>
      <c r="G211" s="355"/>
      <c r="H211" s="355"/>
      <c r="I211" s="355"/>
      <c r="J211" s="355"/>
      <c r="K211" s="355"/>
      <c r="L211" s="355"/>
      <c r="M211" s="355"/>
      <c r="N211" s="355"/>
      <c r="O211" s="355"/>
      <c r="P211" s="355"/>
      <c r="Q211" s="355"/>
      <c r="R211" s="355"/>
      <c r="S211" s="355"/>
      <c r="T211" s="355"/>
      <c r="U211" s="355"/>
      <c r="V211" s="355"/>
      <c r="W211" s="355"/>
      <c r="X211" s="355"/>
      <c r="Y211" s="355"/>
      <c r="Z211" s="355"/>
      <c r="AA211" s="355"/>
    </row>
    <row r="212" spans="1:27" ht="14.25" customHeight="1" x14ac:dyDescent="0.2">
      <c r="A212" s="364"/>
      <c r="B212" s="355"/>
      <c r="C212" s="355"/>
      <c r="D212" s="355"/>
      <c r="E212" s="365"/>
      <c r="F212" s="355"/>
      <c r="G212" s="355"/>
      <c r="H212" s="355"/>
      <c r="I212" s="355"/>
      <c r="J212" s="355"/>
      <c r="K212" s="355"/>
      <c r="L212" s="355"/>
      <c r="M212" s="355"/>
      <c r="N212" s="355"/>
      <c r="O212" s="355"/>
      <c r="P212" s="355"/>
      <c r="Q212" s="355"/>
      <c r="R212" s="355"/>
      <c r="S212" s="355"/>
      <c r="T212" s="355"/>
      <c r="U212" s="355"/>
      <c r="V212" s="355"/>
      <c r="W212" s="355"/>
      <c r="X212" s="355"/>
      <c r="Y212" s="355"/>
      <c r="Z212" s="355"/>
      <c r="AA212" s="355"/>
    </row>
    <row r="213" spans="1:27" ht="14.25" customHeight="1" x14ac:dyDescent="0.2">
      <c r="A213" s="364"/>
      <c r="B213" s="355"/>
      <c r="C213" s="355"/>
      <c r="D213" s="355"/>
      <c r="E213" s="365"/>
      <c r="F213" s="355"/>
      <c r="G213" s="355"/>
      <c r="H213" s="355"/>
      <c r="I213" s="355"/>
      <c r="J213" s="355"/>
      <c r="K213" s="355"/>
      <c r="L213" s="355"/>
      <c r="M213" s="355"/>
      <c r="N213" s="355"/>
      <c r="O213" s="355"/>
      <c r="P213" s="355"/>
      <c r="Q213" s="355"/>
      <c r="R213" s="355"/>
      <c r="S213" s="355"/>
      <c r="T213" s="355"/>
      <c r="U213" s="355"/>
      <c r="V213" s="355"/>
      <c r="W213" s="355"/>
      <c r="X213" s="355"/>
      <c r="Y213" s="355"/>
      <c r="Z213" s="355"/>
      <c r="AA213" s="355"/>
    </row>
    <row r="214" spans="1:27" ht="14.25" customHeight="1" x14ac:dyDescent="0.2">
      <c r="A214" s="364"/>
      <c r="B214" s="355"/>
      <c r="C214" s="355"/>
      <c r="D214" s="355"/>
      <c r="E214" s="365"/>
      <c r="F214" s="355"/>
      <c r="G214" s="355"/>
      <c r="H214" s="355"/>
      <c r="I214" s="355"/>
      <c r="J214" s="355"/>
      <c r="K214" s="355"/>
      <c r="L214" s="355"/>
      <c r="M214" s="355"/>
      <c r="N214" s="355"/>
      <c r="O214" s="355"/>
      <c r="P214" s="355"/>
      <c r="Q214" s="355"/>
      <c r="R214" s="355"/>
      <c r="S214" s="355"/>
      <c r="T214" s="355"/>
      <c r="U214" s="355"/>
      <c r="V214" s="355"/>
      <c r="W214" s="355"/>
      <c r="X214" s="355"/>
      <c r="Y214" s="355"/>
      <c r="Z214" s="355"/>
      <c r="AA214" s="355"/>
    </row>
    <row r="215" spans="1:27" ht="14.25" customHeight="1" x14ac:dyDescent="0.2">
      <c r="A215" s="364"/>
      <c r="B215" s="355"/>
      <c r="C215" s="355"/>
      <c r="D215" s="355"/>
      <c r="E215" s="365"/>
      <c r="F215" s="355"/>
      <c r="G215" s="355"/>
      <c r="H215" s="355"/>
      <c r="I215" s="355"/>
      <c r="J215" s="355"/>
      <c r="K215" s="355"/>
      <c r="L215" s="355"/>
      <c r="M215" s="355"/>
      <c r="N215" s="355"/>
      <c r="O215" s="355"/>
      <c r="P215" s="355"/>
      <c r="Q215" s="355"/>
      <c r="R215" s="355"/>
      <c r="S215" s="355"/>
      <c r="T215" s="355"/>
      <c r="U215" s="355"/>
      <c r="V215" s="355"/>
      <c r="W215" s="355"/>
      <c r="X215" s="355"/>
      <c r="Y215" s="355"/>
      <c r="Z215" s="355"/>
      <c r="AA215" s="355"/>
    </row>
    <row r="216" spans="1:27" ht="14.25" customHeight="1" x14ac:dyDescent="0.2">
      <c r="A216" s="364"/>
      <c r="B216" s="355"/>
      <c r="C216" s="355"/>
      <c r="D216" s="355"/>
      <c r="E216" s="365"/>
      <c r="F216" s="355"/>
      <c r="G216" s="355"/>
      <c r="H216" s="355"/>
      <c r="I216" s="355"/>
      <c r="J216" s="355"/>
      <c r="K216" s="355"/>
      <c r="L216" s="355"/>
      <c r="M216" s="355"/>
      <c r="N216" s="355"/>
      <c r="O216" s="355"/>
      <c r="P216" s="355"/>
      <c r="Q216" s="355"/>
      <c r="R216" s="355"/>
      <c r="S216" s="355"/>
      <c r="T216" s="355"/>
      <c r="U216" s="355"/>
      <c r="V216" s="355"/>
      <c r="W216" s="355"/>
      <c r="X216" s="355"/>
      <c r="Y216" s="355"/>
      <c r="Z216" s="355"/>
      <c r="AA216" s="355"/>
    </row>
    <row r="217" spans="1:27" ht="14.25" customHeight="1" x14ac:dyDescent="0.2">
      <c r="A217" s="364"/>
      <c r="B217" s="355"/>
      <c r="C217" s="355"/>
      <c r="D217" s="355"/>
      <c r="E217" s="365"/>
      <c r="F217" s="355"/>
      <c r="G217" s="355"/>
      <c r="H217" s="355"/>
      <c r="I217" s="355"/>
      <c r="J217" s="355"/>
      <c r="K217" s="355"/>
      <c r="L217" s="355"/>
      <c r="M217" s="355"/>
      <c r="N217" s="355"/>
      <c r="O217" s="355"/>
      <c r="P217" s="355"/>
      <c r="Q217" s="355"/>
      <c r="R217" s="355"/>
      <c r="S217" s="355"/>
      <c r="T217" s="355"/>
      <c r="U217" s="355"/>
      <c r="V217" s="355"/>
      <c r="W217" s="355"/>
      <c r="X217" s="355"/>
      <c r="Y217" s="355"/>
      <c r="Z217" s="355"/>
      <c r="AA217" s="355"/>
    </row>
    <row r="218" spans="1:27" ht="14.25" customHeight="1" x14ac:dyDescent="0.2">
      <c r="A218" s="364"/>
      <c r="B218" s="355"/>
      <c r="C218" s="355"/>
      <c r="D218" s="355"/>
      <c r="E218" s="365"/>
      <c r="F218" s="355"/>
      <c r="G218" s="355"/>
      <c r="H218" s="355"/>
      <c r="I218" s="355"/>
      <c r="J218" s="355"/>
      <c r="K218" s="355"/>
      <c r="L218" s="355"/>
      <c r="M218" s="355"/>
      <c r="N218" s="355"/>
      <c r="O218" s="355"/>
      <c r="P218" s="355"/>
      <c r="Q218" s="355"/>
      <c r="R218" s="355"/>
      <c r="S218" s="355"/>
      <c r="T218" s="355"/>
      <c r="U218" s="355"/>
      <c r="V218" s="355"/>
      <c r="W218" s="355"/>
      <c r="X218" s="355"/>
      <c r="Y218" s="355"/>
      <c r="Z218" s="355"/>
      <c r="AA218" s="355"/>
    </row>
    <row r="219" spans="1:27" ht="14.25" customHeight="1" x14ac:dyDescent="0.2">
      <c r="A219" s="364"/>
      <c r="B219" s="355"/>
      <c r="C219" s="355"/>
      <c r="D219" s="355"/>
      <c r="E219" s="365"/>
      <c r="F219" s="355"/>
      <c r="G219" s="355"/>
      <c r="H219" s="355"/>
      <c r="I219" s="355"/>
      <c r="J219" s="355"/>
      <c r="K219" s="355"/>
      <c r="L219" s="355"/>
      <c r="M219" s="355"/>
      <c r="N219" s="355"/>
      <c r="O219" s="355"/>
      <c r="P219" s="355"/>
      <c r="Q219" s="355"/>
      <c r="R219" s="355"/>
      <c r="S219" s="355"/>
      <c r="T219" s="355"/>
      <c r="U219" s="355"/>
      <c r="V219" s="355"/>
      <c r="W219" s="355"/>
      <c r="X219" s="355"/>
      <c r="Y219" s="355"/>
      <c r="Z219" s="355"/>
      <c r="AA219" s="355"/>
    </row>
    <row r="220" spans="1:27" ht="14.25" customHeight="1" x14ac:dyDescent="0.2">
      <c r="A220" s="364"/>
      <c r="B220" s="355"/>
      <c r="C220" s="355"/>
      <c r="D220" s="355"/>
      <c r="E220" s="365"/>
      <c r="F220" s="355"/>
      <c r="G220" s="355"/>
      <c r="H220" s="355"/>
      <c r="I220" s="355"/>
      <c r="J220" s="355"/>
      <c r="K220" s="355"/>
      <c r="L220" s="355"/>
      <c r="M220" s="355"/>
      <c r="N220" s="355"/>
      <c r="O220" s="355"/>
      <c r="P220" s="355"/>
      <c r="Q220" s="355"/>
      <c r="R220" s="355"/>
      <c r="S220" s="355"/>
      <c r="T220" s="355"/>
      <c r="U220" s="355"/>
      <c r="V220" s="355"/>
      <c r="W220" s="355"/>
      <c r="X220" s="355"/>
      <c r="Y220" s="355"/>
      <c r="Z220" s="355"/>
      <c r="AA220" s="355"/>
    </row>
    <row r="221" spans="1:27" ht="14.25" customHeight="1" x14ac:dyDescent="0.2">
      <c r="A221" s="364"/>
      <c r="B221" s="355"/>
      <c r="C221" s="355"/>
      <c r="D221" s="355"/>
      <c r="E221" s="365"/>
      <c r="F221" s="355"/>
      <c r="G221" s="355"/>
      <c r="H221" s="355"/>
      <c r="I221" s="355"/>
      <c r="J221" s="355"/>
      <c r="K221" s="355"/>
      <c r="L221" s="355"/>
      <c r="M221" s="355"/>
      <c r="N221" s="355"/>
      <c r="O221" s="355"/>
      <c r="P221" s="355"/>
      <c r="Q221" s="355"/>
      <c r="R221" s="355"/>
      <c r="S221" s="355"/>
      <c r="T221" s="355"/>
      <c r="U221" s="355"/>
      <c r="V221" s="355"/>
      <c r="W221" s="355"/>
      <c r="X221" s="355"/>
      <c r="Y221" s="355"/>
      <c r="Z221" s="355"/>
      <c r="AA221" s="355"/>
    </row>
    <row r="222" spans="1:27" ht="14.25" customHeight="1" x14ac:dyDescent="0.2">
      <c r="A222" s="364"/>
      <c r="B222" s="355"/>
      <c r="C222" s="355"/>
      <c r="D222" s="355"/>
      <c r="E222" s="365"/>
      <c r="F222" s="355"/>
      <c r="G222" s="355"/>
      <c r="H222" s="355"/>
      <c r="I222" s="355"/>
      <c r="J222" s="355"/>
      <c r="K222" s="355"/>
      <c r="L222" s="355"/>
      <c r="M222" s="355"/>
      <c r="N222" s="355"/>
      <c r="O222" s="355"/>
      <c r="P222" s="355"/>
      <c r="Q222" s="355"/>
      <c r="R222" s="355"/>
      <c r="S222" s="355"/>
      <c r="T222" s="355"/>
      <c r="U222" s="355"/>
      <c r="V222" s="355"/>
      <c r="W222" s="355"/>
      <c r="X222" s="355"/>
      <c r="Y222" s="355"/>
      <c r="Z222" s="355"/>
      <c r="AA222" s="355"/>
    </row>
    <row r="223" spans="1:27" ht="14.25" customHeight="1" x14ac:dyDescent="0.2">
      <c r="A223" s="364"/>
      <c r="B223" s="355"/>
      <c r="C223" s="355"/>
      <c r="D223" s="355"/>
      <c r="E223" s="365"/>
      <c r="F223" s="355"/>
      <c r="G223" s="355"/>
      <c r="H223" s="355"/>
      <c r="I223" s="355"/>
      <c r="J223" s="355"/>
      <c r="K223" s="355"/>
      <c r="L223" s="355"/>
      <c r="M223" s="355"/>
      <c r="N223" s="355"/>
      <c r="O223" s="355"/>
      <c r="P223" s="355"/>
      <c r="Q223" s="355"/>
      <c r="R223" s="355"/>
      <c r="S223" s="355"/>
      <c r="T223" s="355"/>
      <c r="U223" s="355"/>
      <c r="V223" s="355"/>
      <c r="W223" s="355"/>
      <c r="X223" s="355"/>
      <c r="Y223" s="355"/>
      <c r="Z223" s="355"/>
      <c r="AA223" s="355"/>
    </row>
    <row r="224" spans="1:27" ht="14.25" customHeight="1" x14ac:dyDescent="0.2">
      <c r="A224" s="364"/>
      <c r="B224" s="355"/>
      <c r="C224" s="355"/>
      <c r="D224" s="355"/>
      <c r="E224" s="365"/>
      <c r="F224" s="355"/>
      <c r="G224" s="355"/>
      <c r="H224" s="355"/>
      <c r="I224" s="355"/>
      <c r="J224" s="355"/>
      <c r="K224" s="355"/>
      <c r="L224" s="355"/>
      <c r="M224" s="355"/>
      <c r="N224" s="355"/>
      <c r="O224" s="355"/>
      <c r="P224" s="355"/>
      <c r="Q224" s="355"/>
      <c r="R224" s="355"/>
      <c r="S224" s="355"/>
      <c r="T224" s="355"/>
      <c r="U224" s="355"/>
      <c r="V224" s="355"/>
      <c r="W224" s="355"/>
      <c r="X224" s="355"/>
      <c r="Y224" s="355"/>
      <c r="Z224" s="355"/>
      <c r="AA224" s="355"/>
    </row>
    <row r="225" spans="1:27" ht="14.25" customHeight="1" x14ac:dyDescent="0.2">
      <c r="A225" s="364"/>
      <c r="B225" s="355"/>
      <c r="C225" s="355"/>
      <c r="D225" s="355"/>
      <c r="E225" s="365"/>
      <c r="F225" s="355"/>
      <c r="G225" s="355"/>
      <c r="H225" s="355"/>
      <c r="I225" s="355"/>
      <c r="J225" s="355"/>
      <c r="K225" s="355"/>
      <c r="L225" s="355"/>
      <c r="M225" s="355"/>
      <c r="N225" s="355"/>
      <c r="O225" s="355"/>
      <c r="P225" s="355"/>
      <c r="Q225" s="355"/>
      <c r="R225" s="355"/>
      <c r="S225" s="355"/>
      <c r="T225" s="355"/>
      <c r="U225" s="355"/>
      <c r="V225" s="355"/>
      <c r="W225" s="355"/>
      <c r="X225" s="355"/>
      <c r="Y225" s="355"/>
      <c r="Z225" s="355"/>
      <c r="AA225" s="355"/>
    </row>
    <row r="226" spans="1:27" ht="14.25" customHeight="1" x14ac:dyDescent="0.2">
      <c r="A226" s="364"/>
      <c r="B226" s="355"/>
      <c r="C226" s="355"/>
      <c r="D226" s="355"/>
      <c r="E226" s="365"/>
      <c r="F226" s="355"/>
      <c r="G226" s="355"/>
      <c r="H226" s="355"/>
      <c r="I226" s="355"/>
      <c r="J226" s="355"/>
      <c r="K226" s="355"/>
      <c r="L226" s="355"/>
      <c r="M226" s="355"/>
      <c r="N226" s="355"/>
      <c r="O226" s="355"/>
      <c r="P226" s="355"/>
      <c r="Q226" s="355"/>
      <c r="R226" s="355"/>
      <c r="S226" s="355"/>
      <c r="T226" s="355"/>
      <c r="U226" s="355"/>
      <c r="V226" s="355"/>
      <c r="W226" s="355"/>
      <c r="X226" s="355"/>
      <c r="Y226" s="355"/>
      <c r="Z226" s="355"/>
      <c r="AA226" s="355"/>
    </row>
    <row r="227" spans="1:27" ht="14.25" customHeight="1" x14ac:dyDescent="0.2">
      <c r="A227" s="364"/>
      <c r="B227" s="355"/>
      <c r="C227" s="355"/>
      <c r="D227" s="355"/>
      <c r="E227" s="365"/>
      <c r="F227" s="355"/>
      <c r="G227" s="355"/>
      <c r="H227" s="355"/>
      <c r="I227" s="355"/>
      <c r="J227" s="355"/>
      <c r="K227" s="355"/>
      <c r="L227" s="355"/>
      <c r="M227" s="355"/>
      <c r="N227" s="355"/>
      <c r="O227" s="355"/>
      <c r="P227" s="355"/>
      <c r="Q227" s="355"/>
      <c r="R227" s="355"/>
      <c r="S227" s="355"/>
      <c r="T227" s="355"/>
      <c r="U227" s="355"/>
      <c r="V227" s="355"/>
      <c r="W227" s="355"/>
      <c r="X227" s="355"/>
      <c r="Y227" s="355"/>
      <c r="Z227" s="355"/>
      <c r="AA227" s="355"/>
    </row>
    <row r="228" spans="1:27" ht="14.25" customHeight="1" x14ac:dyDescent="0.2">
      <c r="A228" s="364"/>
      <c r="B228" s="355"/>
      <c r="C228" s="355"/>
      <c r="D228" s="355"/>
      <c r="E228" s="365"/>
      <c r="F228" s="355"/>
      <c r="G228" s="355"/>
      <c r="H228" s="355"/>
      <c r="I228" s="355"/>
      <c r="J228" s="355"/>
      <c r="K228" s="355"/>
      <c r="L228" s="355"/>
      <c r="M228" s="355"/>
      <c r="N228" s="355"/>
      <c r="O228" s="355"/>
      <c r="P228" s="355"/>
      <c r="Q228" s="355"/>
      <c r="R228" s="355"/>
      <c r="S228" s="355"/>
      <c r="T228" s="355"/>
      <c r="U228" s="355"/>
      <c r="V228" s="355"/>
      <c r="W228" s="355"/>
      <c r="X228" s="355"/>
      <c r="Y228" s="355"/>
      <c r="Z228" s="355"/>
      <c r="AA228" s="355"/>
    </row>
    <row r="229" spans="1:27" ht="14.25" customHeight="1" x14ac:dyDescent="0.2">
      <c r="A229" s="364"/>
      <c r="B229" s="355"/>
      <c r="C229" s="355"/>
      <c r="D229" s="355"/>
      <c r="E229" s="365"/>
      <c r="F229" s="355"/>
      <c r="G229" s="355"/>
      <c r="H229" s="355"/>
      <c r="I229" s="355"/>
      <c r="J229" s="355"/>
      <c r="K229" s="355"/>
      <c r="L229" s="355"/>
      <c r="M229" s="355"/>
      <c r="N229" s="355"/>
      <c r="O229" s="355"/>
      <c r="P229" s="355"/>
      <c r="Q229" s="355"/>
      <c r="R229" s="355"/>
      <c r="S229" s="355"/>
      <c r="T229" s="355"/>
      <c r="U229" s="355"/>
      <c r="V229" s="355"/>
      <c r="W229" s="355"/>
      <c r="X229" s="355"/>
      <c r="Y229" s="355"/>
      <c r="Z229" s="355"/>
      <c r="AA229" s="355"/>
    </row>
    <row r="230" spans="1:27" ht="14.25" customHeight="1" x14ac:dyDescent="0.2">
      <c r="A230" s="364"/>
      <c r="B230" s="355"/>
      <c r="C230" s="355"/>
      <c r="D230" s="355"/>
      <c r="E230" s="365"/>
      <c r="F230" s="355"/>
      <c r="G230" s="355"/>
      <c r="H230" s="355"/>
      <c r="I230" s="355"/>
      <c r="J230" s="355"/>
      <c r="K230" s="355"/>
      <c r="L230" s="355"/>
      <c r="M230" s="355"/>
      <c r="N230" s="355"/>
      <c r="O230" s="355"/>
      <c r="P230" s="355"/>
      <c r="Q230" s="355"/>
      <c r="R230" s="355"/>
      <c r="S230" s="355"/>
      <c r="T230" s="355"/>
      <c r="U230" s="355"/>
      <c r="V230" s="355"/>
      <c r="W230" s="355"/>
      <c r="X230" s="355"/>
      <c r="Y230" s="355"/>
      <c r="Z230" s="355"/>
      <c r="AA230" s="355"/>
    </row>
    <row r="231" spans="1:27" ht="14.25" customHeight="1" x14ac:dyDescent="0.2">
      <c r="A231" s="364"/>
      <c r="B231" s="355"/>
      <c r="C231" s="355"/>
      <c r="D231" s="355"/>
      <c r="E231" s="365"/>
      <c r="F231" s="355"/>
      <c r="G231" s="355"/>
      <c r="H231" s="355"/>
      <c r="I231" s="355"/>
      <c r="J231" s="355"/>
      <c r="K231" s="355"/>
      <c r="L231" s="355"/>
      <c r="M231" s="355"/>
      <c r="N231" s="355"/>
      <c r="O231" s="355"/>
      <c r="P231" s="355"/>
      <c r="Q231" s="355"/>
      <c r="R231" s="355"/>
      <c r="S231" s="355"/>
      <c r="T231" s="355"/>
      <c r="U231" s="355"/>
      <c r="V231" s="355"/>
      <c r="W231" s="355"/>
      <c r="X231" s="355"/>
      <c r="Y231" s="355"/>
      <c r="Z231" s="355"/>
      <c r="AA231" s="355"/>
    </row>
    <row r="232" spans="1:27" ht="14.25" customHeight="1" x14ac:dyDescent="0.2">
      <c r="A232" s="364"/>
      <c r="B232" s="355"/>
      <c r="C232" s="355"/>
      <c r="D232" s="355"/>
      <c r="E232" s="365"/>
      <c r="F232" s="355"/>
      <c r="G232" s="355"/>
      <c r="H232" s="355"/>
      <c r="I232" s="355"/>
      <c r="J232" s="355"/>
      <c r="K232" s="355"/>
      <c r="L232" s="355"/>
      <c r="M232" s="355"/>
      <c r="N232" s="355"/>
      <c r="O232" s="355"/>
      <c r="P232" s="355"/>
      <c r="Q232" s="355"/>
      <c r="R232" s="355"/>
      <c r="S232" s="355"/>
      <c r="T232" s="355"/>
      <c r="U232" s="355"/>
      <c r="V232" s="355"/>
      <c r="W232" s="355"/>
      <c r="X232" s="355"/>
      <c r="Y232" s="355"/>
      <c r="Z232" s="355"/>
      <c r="AA232" s="355"/>
    </row>
    <row r="233" spans="1:27" ht="14.25" customHeight="1" x14ac:dyDescent="0.2">
      <c r="A233" s="364"/>
      <c r="B233" s="355"/>
      <c r="C233" s="355"/>
      <c r="D233" s="355"/>
      <c r="E233" s="365"/>
      <c r="F233" s="355"/>
      <c r="G233" s="355"/>
      <c r="H233" s="355"/>
      <c r="I233" s="355"/>
      <c r="J233" s="355"/>
      <c r="K233" s="355"/>
      <c r="L233" s="355"/>
      <c r="M233" s="355"/>
      <c r="N233" s="355"/>
      <c r="O233" s="355"/>
      <c r="P233" s="355"/>
      <c r="Q233" s="355"/>
      <c r="R233" s="355"/>
      <c r="S233" s="355"/>
      <c r="T233" s="355"/>
      <c r="U233" s="355"/>
      <c r="V233" s="355"/>
      <c r="W233" s="355"/>
      <c r="X233" s="355"/>
      <c r="Y233" s="355"/>
      <c r="Z233" s="355"/>
      <c r="AA233" s="355"/>
    </row>
    <row r="234" spans="1:27" ht="14.25" customHeight="1" x14ac:dyDescent="0.2">
      <c r="A234" s="364"/>
      <c r="B234" s="355"/>
      <c r="C234" s="355"/>
      <c r="D234" s="355"/>
      <c r="E234" s="365"/>
      <c r="F234" s="355"/>
      <c r="G234" s="355"/>
      <c r="H234" s="355"/>
      <c r="I234" s="355"/>
      <c r="J234" s="355"/>
      <c r="K234" s="355"/>
      <c r="L234" s="355"/>
      <c r="M234" s="355"/>
      <c r="N234" s="355"/>
      <c r="O234" s="355"/>
      <c r="P234" s="355"/>
      <c r="Q234" s="355"/>
      <c r="R234" s="355"/>
      <c r="S234" s="355"/>
      <c r="T234" s="355"/>
      <c r="U234" s="355"/>
      <c r="V234" s="355"/>
      <c r="W234" s="355"/>
      <c r="X234" s="355"/>
      <c r="Y234" s="355"/>
      <c r="Z234" s="355"/>
      <c r="AA234" s="355"/>
    </row>
    <row r="235" spans="1:27" ht="14.25" customHeight="1" x14ac:dyDescent="0.2">
      <c r="A235" s="364"/>
      <c r="B235" s="355"/>
      <c r="C235" s="355"/>
      <c r="D235" s="355"/>
      <c r="E235" s="365"/>
      <c r="F235" s="355"/>
      <c r="G235" s="355"/>
      <c r="H235" s="355"/>
      <c r="I235" s="355"/>
      <c r="J235" s="355"/>
      <c r="K235" s="355"/>
      <c r="L235" s="355"/>
      <c r="M235" s="355"/>
      <c r="N235" s="355"/>
      <c r="O235" s="355"/>
      <c r="P235" s="355"/>
      <c r="Q235" s="355"/>
      <c r="R235" s="355"/>
      <c r="S235" s="355"/>
      <c r="T235" s="355"/>
      <c r="U235" s="355"/>
      <c r="V235" s="355"/>
      <c r="W235" s="355"/>
      <c r="X235" s="355"/>
      <c r="Y235" s="355"/>
      <c r="Z235" s="355"/>
      <c r="AA235" s="355"/>
    </row>
    <row r="236" spans="1:27" ht="14.25" customHeight="1" x14ac:dyDescent="0.2">
      <c r="A236" s="364"/>
      <c r="B236" s="355"/>
      <c r="C236" s="355"/>
      <c r="D236" s="355"/>
      <c r="E236" s="365"/>
      <c r="F236" s="355"/>
      <c r="G236" s="355"/>
      <c r="H236" s="355"/>
      <c r="I236" s="355"/>
      <c r="J236" s="355"/>
      <c r="K236" s="355"/>
      <c r="L236" s="355"/>
      <c r="M236" s="355"/>
      <c r="N236" s="355"/>
      <c r="O236" s="355"/>
      <c r="P236" s="355"/>
      <c r="Q236" s="355"/>
      <c r="R236" s="355"/>
      <c r="S236" s="355"/>
      <c r="T236" s="355"/>
      <c r="U236" s="355"/>
      <c r="V236" s="355"/>
      <c r="W236" s="355"/>
      <c r="X236" s="355"/>
      <c r="Y236" s="355"/>
      <c r="Z236" s="355"/>
      <c r="AA236" s="355"/>
    </row>
    <row r="237" spans="1:27" ht="14.25" customHeight="1" x14ac:dyDescent="0.2">
      <c r="A237" s="364"/>
      <c r="B237" s="355"/>
      <c r="C237" s="355"/>
      <c r="D237" s="355"/>
      <c r="E237" s="365"/>
      <c r="F237" s="355"/>
      <c r="G237" s="355"/>
      <c r="H237" s="355"/>
      <c r="I237" s="355"/>
      <c r="J237" s="355"/>
      <c r="K237" s="355"/>
      <c r="L237" s="355"/>
      <c r="M237" s="355"/>
      <c r="N237" s="355"/>
      <c r="O237" s="355"/>
      <c r="P237" s="355"/>
      <c r="Q237" s="355"/>
      <c r="R237" s="355"/>
      <c r="S237" s="355"/>
      <c r="T237" s="355"/>
      <c r="U237" s="355"/>
      <c r="V237" s="355"/>
      <c r="W237" s="355"/>
      <c r="X237" s="355"/>
      <c r="Y237" s="355"/>
      <c r="Z237" s="355"/>
      <c r="AA237" s="355"/>
    </row>
    <row r="238" spans="1:27" ht="14.25" customHeight="1" x14ac:dyDescent="0.2">
      <c r="A238" s="364"/>
      <c r="B238" s="355"/>
      <c r="C238" s="355"/>
      <c r="D238" s="355"/>
      <c r="E238" s="365"/>
      <c r="F238" s="355"/>
      <c r="G238" s="355"/>
      <c r="H238" s="355"/>
      <c r="I238" s="355"/>
      <c r="J238" s="355"/>
      <c r="K238" s="355"/>
      <c r="L238" s="355"/>
      <c r="M238" s="355"/>
      <c r="N238" s="355"/>
      <c r="O238" s="355"/>
      <c r="P238" s="355"/>
      <c r="Q238" s="355"/>
      <c r="R238" s="355"/>
      <c r="S238" s="355"/>
      <c r="T238" s="355"/>
      <c r="U238" s="355"/>
      <c r="V238" s="355"/>
      <c r="W238" s="355"/>
      <c r="X238" s="355"/>
      <c r="Y238" s="355"/>
      <c r="Z238" s="355"/>
      <c r="AA238" s="355"/>
    </row>
    <row r="239" spans="1:27" ht="14.25" customHeight="1" x14ac:dyDescent="0.2">
      <c r="A239" s="364"/>
      <c r="B239" s="355"/>
      <c r="C239" s="355"/>
      <c r="D239" s="355"/>
      <c r="E239" s="365"/>
      <c r="F239" s="355"/>
      <c r="G239" s="355"/>
      <c r="H239" s="355"/>
      <c r="I239" s="355"/>
      <c r="J239" s="355"/>
      <c r="K239" s="355"/>
      <c r="L239" s="355"/>
      <c r="M239" s="355"/>
      <c r="N239" s="355"/>
      <c r="O239" s="355"/>
      <c r="P239" s="355"/>
      <c r="Q239" s="355"/>
      <c r="R239" s="355"/>
      <c r="S239" s="355"/>
      <c r="T239" s="355"/>
      <c r="U239" s="355"/>
      <c r="V239" s="355"/>
      <c r="W239" s="355"/>
      <c r="X239" s="355"/>
      <c r="Y239" s="355"/>
      <c r="Z239" s="355"/>
      <c r="AA239" s="355"/>
    </row>
    <row r="240" spans="1:27" ht="14.25" customHeight="1" x14ac:dyDescent="0.2">
      <c r="A240" s="364"/>
      <c r="B240" s="355"/>
      <c r="C240" s="355"/>
      <c r="D240" s="355"/>
      <c r="E240" s="365"/>
      <c r="F240" s="355"/>
      <c r="G240" s="355"/>
      <c r="H240" s="355"/>
      <c r="I240" s="355"/>
      <c r="J240" s="355"/>
      <c r="K240" s="355"/>
      <c r="L240" s="355"/>
      <c r="M240" s="355"/>
      <c r="N240" s="355"/>
      <c r="O240" s="355"/>
      <c r="P240" s="355"/>
      <c r="Q240" s="355"/>
      <c r="R240" s="355"/>
      <c r="S240" s="355"/>
      <c r="T240" s="355"/>
      <c r="U240" s="355"/>
      <c r="V240" s="355"/>
      <c r="W240" s="355"/>
      <c r="X240" s="355"/>
      <c r="Y240" s="355"/>
      <c r="Z240" s="355"/>
      <c r="AA240" s="355"/>
    </row>
    <row r="241" spans="1:27" ht="14.25" customHeight="1" x14ac:dyDescent="0.2">
      <c r="A241" s="364"/>
      <c r="B241" s="355"/>
      <c r="C241" s="355"/>
      <c r="D241" s="355"/>
      <c r="E241" s="365"/>
      <c r="F241" s="355"/>
      <c r="G241" s="355"/>
      <c r="H241" s="355"/>
      <c r="I241" s="355"/>
      <c r="J241" s="355"/>
      <c r="K241" s="355"/>
      <c r="L241" s="355"/>
      <c r="M241" s="355"/>
      <c r="N241" s="355"/>
      <c r="O241" s="355"/>
      <c r="P241" s="355"/>
      <c r="Q241" s="355"/>
      <c r="R241" s="355"/>
      <c r="S241" s="355"/>
      <c r="T241" s="355"/>
      <c r="U241" s="355"/>
      <c r="V241" s="355"/>
      <c r="W241" s="355"/>
      <c r="X241" s="355"/>
      <c r="Y241" s="355"/>
      <c r="Z241" s="355"/>
      <c r="AA241" s="355"/>
    </row>
    <row r="242" spans="1:27" ht="14.25" customHeight="1" x14ac:dyDescent="0.2">
      <c r="A242" s="364"/>
      <c r="B242" s="355"/>
      <c r="C242" s="355"/>
      <c r="D242" s="355"/>
      <c r="E242" s="365"/>
      <c r="F242" s="355"/>
      <c r="G242" s="355"/>
      <c r="H242" s="355"/>
      <c r="I242" s="355"/>
      <c r="J242" s="355"/>
      <c r="K242" s="355"/>
      <c r="L242" s="355"/>
      <c r="M242" s="355"/>
      <c r="N242" s="355"/>
      <c r="O242" s="355"/>
      <c r="P242" s="355"/>
      <c r="Q242" s="355"/>
      <c r="R242" s="355"/>
      <c r="S242" s="355"/>
      <c r="T242" s="355"/>
      <c r="U242" s="355"/>
      <c r="V242" s="355"/>
      <c r="W242" s="355"/>
      <c r="X242" s="355"/>
      <c r="Y242" s="355"/>
      <c r="Z242" s="355"/>
      <c r="AA242" s="355"/>
    </row>
    <row r="243" spans="1:27" ht="14.25" customHeight="1" x14ac:dyDescent="0.2">
      <c r="A243" s="364"/>
      <c r="B243" s="355"/>
      <c r="C243" s="355"/>
      <c r="D243" s="355"/>
      <c r="E243" s="365"/>
      <c r="F243" s="355"/>
      <c r="G243" s="355"/>
      <c r="H243" s="355"/>
      <c r="I243" s="355"/>
      <c r="J243" s="355"/>
      <c r="K243" s="355"/>
      <c r="L243" s="355"/>
      <c r="M243" s="355"/>
      <c r="N243" s="355"/>
      <c r="O243" s="355"/>
      <c r="P243" s="355"/>
      <c r="Q243" s="355"/>
      <c r="R243" s="355"/>
      <c r="S243" s="355"/>
      <c r="T243" s="355"/>
      <c r="U243" s="355"/>
      <c r="V243" s="355"/>
      <c r="W243" s="355"/>
      <c r="X243" s="355"/>
      <c r="Y243" s="355"/>
      <c r="Z243" s="355"/>
      <c r="AA243" s="355"/>
    </row>
    <row r="244" spans="1:27" ht="14.25" customHeight="1" x14ac:dyDescent="0.2">
      <c r="A244" s="364"/>
      <c r="B244" s="355"/>
      <c r="C244" s="355"/>
      <c r="D244" s="355"/>
      <c r="E244" s="365"/>
      <c r="F244" s="355"/>
      <c r="G244" s="355"/>
      <c r="H244" s="355"/>
      <c r="I244" s="355"/>
      <c r="J244" s="355"/>
      <c r="K244" s="355"/>
      <c r="L244" s="355"/>
      <c r="M244" s="355"/>
      <c r="N244" s="355"/>
      <c r="O244" s="355"/>
      <c r="P244" s="355"/>
      <c r="Q244" s="355"/>
      <c r="R244" s="355"/>
      <c r="S244" s="355"/>
      <c r="T244" s="355"/>
      <c r="U244" s="355"/>
      <c r="V244" s="355"/>
      <c r="W244" s="355"/>
      <c r="X244" s="355"/>
      <c r="Y244" s="355"/>
      <c r="Z244" s="355"/>
      <c r="AA244" s="355"/>
    </row>
    <row r="245" spans="1:27" ht="14.25" customHeight="1" x14ac:dyDescent="0.2">
      <c r="A245" s="364"/>
      <c r="B245" s="355"/>
      <c r="C245" s="355"/>
      <c r="D245" s="355"/>
      <c r="E245" s="365"/>
      <c r="F245" s="355"/>
      <c r="G245" s="355"/>
      <c r="H245" s="355"/>
      <c r="I245" s="355"/>
      <c r="J245" s="355"/>
      <c r="K245" s="355"/>
      <c r="L245" s="355"/>
      <c r="M245" s="355"/>
      <c r="N245" s="355"/>
      <c r="O245" s="355"/>
      <c r="P245" s="355"/>
      <c r="Q245" s="355"/>
      <c r="R245" s="355"/>
      <c r="S245" s="355"/>
      <c r="T245" s="355"/>
      <c r="U245" s="355"/>
      <c r="V245" s="355"/>
      <c r="W245" s="355"/>
      <c r="X245" s="355"/>
      <c r="Y245" s="355"/>
      <c r="Z245" s="355"/>
      <c r="AA245" s="355"/>
    </row>
    <row r="246" spans="1:27" ht="14.25" customHeight="1" x14ac:dyDescent="0.2">
      <c r="A246" s="364"/>
      <c r="B246" s="355"/>
      <c r="C246" s="355"/>
      <c r="D246" s="355"/>
      <c r="E246" s="365"/>
      <c r="F246" s="355"/>
      <c r="G246" s="355"/>
      <c r="H246" s="355"/>
      <c r="I246" s="355"/>
      <c r="J246" s="355"/>
      <c r="K246" s="355"/>
      <c r="L246" s="355"/>
      <c r="M246" s="355"/>
      <c r="N246" s="355"/>
      <c r="O246" s="355"/>
      <c r="P246" s="355"/>
      <c r="Q246" s="355"/>
      <c r="R246" s="355"/>
      <c r="S246" s="355"/>
      <c r="T246" s="355"/>
      <c r="U246" s="355"/>
      <c r="V246" s="355"/>
      <c r="W246" s="355"/>
      <c r="X246" s="355"/>
      <c r="Y246" s="355"/>
      <c r="Z246" s="355"/>
      <c r="AA246" s="355"/>
    </row>
    <row r="247" spans="1:27" ht="14.25" customHeight="1" x14ac:dyDescent="0.2">
      <c r="A247" s="364"/>
      <c r="B247" s="355"/>
      <c r="C247" s="355"/>
      <c r="D247" s="355"/>
      <c r="E247" s="365"/>
      <c r="F247" s="355"/>
      <c r="G247" s="355"/>
      <c r="H247" s="355"/>
      <c r="I247" s="355"/>
      <c r="J247" s="355"/>
      <c r="K247" s="355"/>
      <c r="L247" s="355"/>
      <c r="M247" s="355"/>
      <c r="N247" s="355"/>
      <c r="O247" s="355"/>
      <c r="P247" s="355"/>
      <c r="Q247" s="355"/>
      <c r="R247" s="355"/>
      <c r="S247" s="355"/>
      <c r="T247" s="355"/>
      <c r="U247" s="355"/>
      <c r="V247" s="355"/>
      <c r="W247" s="355"/>
      <c r="X247" s="355"/>
      <c r="Y247" s="355"/>
      <c r="Z247" s="355"/>
      <c r="AA247" s="355"/>
    </row>
    <row r="248" spans="1:27" ht="14.25" customHeight="1" x14ac:dyDescent="0.2">
      <c r="A248" s="364"/>
      <c r="B248" s="355"/>
      <c r="C248" s="355"/>
      <c r="D248" s="355"/>
      <c r="E248" s="365"/>
      <c r="F248" s="355"/>
      <c r="G248" s="355"/>
      <c r="H248" s="355"/>
      <c r="I248" s="355"/>
      <c r="J248" s="355"/>
      <c r="K248" s="355"/>
      <c r="L248" s="355"/>
      <c r="M248" s="355"/>
      <c r="N248" s="355"/>
      <c r="O248" s="355"/>
      <c r="P248" s="355"/>
      <c r="Q248" s="355"/>
      <c r="R248" s="355"/>
      <c r="S248" s="355"/>
      <c r="T248" s="355"/>
      <c r="U248" s="355"/>
      <c r="V248" s="355"/>
      <c r="W248" s="355"/>
      <c r="X248" s="355"/>
      <c r="Y248" s="355"/>
      <c r="Z248" s="355"/>
      <c r="AA248" s="355"/>
    </row>
    <row r="249" spans="1:27" ht="14.25" customHeight="1" x14ac:dyDescent="0.2">
      <c r="A249" s="364"/>
      <c r="B249" s="355"/>
      <c r="C249" s="355"/>
      <c r="D249" s="355"/>
      <c r="E249" s="365"/>
      <c r="F249" s="355"/>
      <c r="G249" s="355"/>
      <c r="H249" s="355"/>
      <c r="I249" s="355"/>
      <c r="J249" s="355"/>
      <c r="K249" s="355"/>
      <c r="L249" s="355"/>
      <c r="M249" s="355"/>
      <c r="N249" s="355"/>
      <c r="O249" s="355"/>
      <c r="P249" s="355"/>
      <c r="Q249" s="355"/>
      <c r="R249" s="355"/>
      <c r="S249" s="355"/>
      <c r="T249" s="355"/>
      <c r="U249" s="355"/>
      <c r="V249" s="355"/>
      <c r="W249" s="355"/>
      <c r="X249" s="355"/>
      <c r="Y249" s="355"/>
      <c r="Z249" s="355"/>
      <c r="AA249" s="355"/>
    </row>
    <row r="250" spans="1:27" ht="14.25" customHeight="1" x14ac:dyDescent="0.2">
      <c r="A250" s="364"/>
      <c r="B250" s="355"/>
      <c r="C250" s="355"/>
      <c r="D250" s="355"/>
      <c r="E250" s="365"/>
      <c r="F250" s="355"/>
      <c r="G250" s="355"/>
      <c r="H250" s="355"/>
      <c r="I250" s="355"/>
      <c r="J250" s="355"/>
      <c r="K250" s="355"/>
      <c r="L250" s="355"/>
      <c r="M250" s="355"/>
      <c r="N250" s="355"/>
      <c r="O250" s="355"/>
      <c r="P250" s="355"/>
      <c r="Q250" s="355"/>
      <c r="R250" s="355"/>
      <c r="S250" s="355"/>
      <c r="T250" s="355"/>
      <c r="U250" s="355"/>
      <c r="V250" s="355"/>
      <c r="W250" s="355"/>
      <c r="X250" s="355"/>
      <c r="Y250" s="355"/>
      <c r="Z250" s="355"/>
      <c r="AA250" s="355"/>
    </row>
    <row r="251" spans="1:27" ht="14.25" customHeight="1" x14ac:dyDescent="0.2">
      <c r="A251" s="364"/>
      <c r="B251" s="355"/>
      <c r="C251" s="355"/>
      <c r="D251" s="355"/>
      <c r="E251" s="365"/>
      <c r="F251" s="355"/>
      <c r="G251" s="355"/>
      <c r="H251" s="355"/>
      <c r="I251" s="355"/>
      <c r="J251" s="355"/>
      <c r="K251" s="355"/>
      <c r="L251" s="355"/>
      <c r="M251" s="355"/>
      <c r="N251" s="355"/>
      <c r="O251" s="355"/>
      <c r="P251" s="355"/>
      <c r="Q251" s="355"/>
      <c r="R251" s="355"/>
      <c r="S251" s="355"/>
      <c r="T251" s="355"/>
      <c r="U251" s="355"/>
      <c r="V251" s="355"/>
      <c r="W251" s="355"/>
      <c r="X251" s="355"/>
      <c r="Y251" s="355"/>
      <c r="Z251" s="355"/>
      <c r="AA251" s="355"/>
    </row>
    <row r="252" spans="1:27" ht="14.25" customHeight="1" x14ac:dyDescent="0.2">
      <c r="A252" s="364"/>
      <c r="B252" s="355"/>
      <c r="C252" s="355"/>
      <c r="D252" s="355"/>
      <c r="E252" s="365"/>
      <c r="F252" s="355"/>
      <c r="G252" s="355"/>
      <c r="H252" s="355"/>
      <c r="I252" s="355"/>
      <c r="J252" s="355"/>
      <c r="K252" s="355"/>
      <c r="L252" s="355"/>
      <c r="M252" s="355"/>
      <c r="N252" s="355"/>
      <c r="O252" s="355"/>
      <c r="P252" s="355"/>
      <c r="Q252" s="355"/>
      <c r="R252" s="355"/>
      <c r="S252" s="355"/>
      <c r="T252" s="355"/>
      <c r="U252" s="355"/>
      <c r="V252" s="355"/>
      <c r="W252" s="355"/>
      <c r="X252" s="355"/>
      <c r="Y252" s="355"/>
      <c r="Z252" s="355"/>
      <c r="AA252" s="355"/>
    </row>
    <row r="253" spans="1:27" ht="14.25" customHeight="1" x14ac:dyDescent="0.2">
      <c r="A253" s="364"/>
      <c r="B253" s="355"/>
      <c r="C253" s="355"/>
      <c r="D253" s="355"/>
      <c r="E253" s="365"/>
      <c r="F253" s="355"/>
      <c r="G253" s="355"/>
      <c r="H253" s="355"/>
      <c r="I253" s="355"/>
      <c r="J253" s="355"/>
      <c r="K253" s="355"/>
      <c r="L253" s="355"/>
      <c r="M253" s="355"/>
      <c r="N253" s="355"/>
      <c r="O253" s="355"/>
      <c r="P253" s="355"/>
      <c r="Q253" s="355"/>
      <c r="R253" s="355"/>
      <c r="S253" s="355"/>
      <c r="T253" s="355"/>
      <c r="U253" s="355"/>
      <c r="V253" s="355"/>
      <c r="W253" s="355"/>
      <c r="X253" s="355"/>
      <c r="Y253" s="355"/>
      <c r="Z253" s="355"/>
      <c r="AA253" s="355"/>
    </row>
    <row r="254" spans="1:27" ht="14.25" customHeight="1" x14ac:dyDescent="0.2">
      <c r="A254" s="364"/>
      <c r="B254" s="355"/>
      <c r="C254" s="355"/>
      <c r="D254" s="355"/>
      <c r="E254" s="365"/>
      <c r="F254" s="355"/>
      <c r="G254" s="355"/>
      <c r="H254" s="355"/>
      <c r="I254" s="355"/>
      <c r="J254" s="355"/>
      <c r="K254" s="355"/>
      <c r="L254" s="355"/>
      <c r="M254" s="355"/>
      <c r="N254" s="355"/>
      <c r="O254" s="355"/>
      <c r="P254" s="355"/>
      <c r="Q254" s="355"/>
      <c r="R254" s="355"/>
      <c r="S254" s="355"/>
      <c r="T254" s="355"/>
      <c r="U254" s="355"/>
      <c r="V254" s="355"/>
      <c r="W254" s="355"/>
      <c r="X254" s="355"/>
      <c r="Y254" s="355"/>
      <c r="Z254" s="355"/>
      <c r="AA254" s="355"/>
    </row>
    <row r="255" spans="1:27" ht="14.25" customHeight="1" x14ac:dyDescent="0.2">
      <c r="A255" s="364"/>
      <c r="B255" s="355"/>
      <c r="C255" s="355"/>
      <c r="D255" s="355"/>
      <c r="E255" s="365"/>
      <c r="F255" s="355"/>
      <c r="G255" s="355"/>
      <c r="H255" s="355"/>
      <c r="I255" s="355"/>
      <c r="J255" s="355"/>
      <c r="K255" s="355"/>
      <c r="L255" s="355"/>
      <c r="M255" s="355"/>
      <c r="N255" s="355"/>
      <c r="O255" s="355"/>
      <c r="P255" s="355"/>
      <c r="Q255" s="355"/>
      <c r="R255" s="355"/>
      <c r="S255" s="355"/>
      <c r="T255" s="355"/>
      <c r="U255" s="355"/>
      <c r="V255" s="355"/>
      <c r="W255" s="355"/>
      <c r="X255" s="355"/>
      <c r="Y255" s="355"/>
      <c r="Z255" s="355"/>
      <c r="AA255" s="355"/>
    </row>
    <row r="256" spans="1:27" ht="14.25" customHeight="1" x14ac:dyDescent="0.2">
      <c r="A256" s="364"/>
      <c r="B256" s="355"/>
      <c r="C256" s="355"/>
      <c r="D256" s="355"/>
      <c r="E256" s="365"/>
      <c r="F256" s="355"/>
      <c r="G256" s="355"/>
      <c r="H256" s="355"/>
      <c r="I256" s="355"/>
      <c r="J256" s="355"/>
      <c r="K256" s="355"/>
      <c r="L256" s="355"/>
      <c r="M256" s="355"/>
      <c r="N256" s="355"/>
      <c r="O256" s="355"/>
      <c r="P256" s="355"/>
      <c r="Q256" s="355"/>
      <c r="R256" s="355"/>
      <c r="S256" s="355"/>
      <c r="T256" s="355"/>
      <c r="U256" s="355"/>
      <c r="V256" s="355"/>
      <c r="W256" s="355"/>
      <c r="X256" s="355"/>
      <c r="Y256" s="355"/>
      <c r="Z256" s="355"/>
      <c r="AA256" s="355"/>
    </row>
    <row r="257" spans="1:27" ht="14.25" customHeight="1" x14ac:dyDescent="0.2">
      <c r="A257" s="364"/>
      <c r="B257" s="355"/>
      <c r="C257" s="355"/>
      <c r="D257" s="355"/>
      <c r="E257" s="365"/>
      <c r="F257" s="355"/>
      <c r="G257" s="355"/>
      <c r="H257" s="355"/>
      <c r="I257" s="355"/>
      <c r="J257" s="355"/>
      <c r="K257" s="355"/>
      <c r="L257" s="355"/>
      <c r="M257" s="355"/>
      <c r="N257" s="355"/>
      <c r="O257" s="355"/>
      <c r="P257" s="355"/>
      <c r="Q257" s="355"/>
      <c r="R257" s="355"/>
      <c r="S257" s="355"/>
      <c r="T257" s="355"/>
      <c r="U257" s="355"/>
      <c r="V257" s="355"/>
      <c r="W257" s="355"/>
      <c r="X257" s="355"/>
      <c r="Y257" s="355"/>
      <c r="Z257" s="355"/>
      <c r="AA257" s="355"/>
    </row>
    <row r="258" spans="1:27" ht="14.25" customHeight="1" x14ac:dyDescent="0.2">
      <c r="A258" s="364"/>
      <c r="B258" s="355"/>
      <c r="C258" s="355"/>
      <c r="D258" s="355"/>
      <c r="E258" s="365"/>
      <c r="F258" s="355"/>
      <c r="G258" s="355"/>
      <c r="H258" s="355"/>
      <c r="I258" s="355"/>
      <c r="J258" s="355"/>
      <c r="K258" s="355"/>
      <c r="L258" s="355"/>
      <c r="M258" s="355"/>
      <c r="N258" s="355"/>
      <c r="O258" s="355"/>
      <c r="P258" s="355"/>
      <c r="Q258" s="355"/>
      <c r="R258" s="355"/>
      <c r="S258" s="355"/>
      <c r="T258" s="355"/>
      <c r="U258" s="355"/>
      <c r="V258" s="355"/>
      <c r="W258" s="355"/>
      <c r="X258" s="355"/>
      <c r="Y258" s="355"/>
      <c r="Z258" s="355"/>
      <c r="AA258" s="355"/>
    </row>
    <row r="259" spans="1:27" ht="14.25" customHeight="1" x14ac:dyDescent="0.2">
      <c r="A259" s="364"/>
      <c r="B259" s="355"/>
      <c r="C259" s="355"/>
      <c r="D259" s="355"/>
      <c r="E259" s="365"/>
      <c r="F259" s="355"/>
      <c r="G259" s="355"/>
      <c r="H259" s="355"/>
      <c r="I259" s="355"/>
      <c r="J259" s="355"/>
      <c r="K259" s="355"/>
      <c r="L259" s="355"/>
      <c r="M259" s="355"/>
      <c r="N259" s="355"/>
      <c r="O259" s="355"/>
      <c r="P259" s="355"/>
      <c r="Q259" s="355"/>
      <c r="R259" s="355"/>
      <c r="S259" s="355"/>
      <c r="T259" s="355"/>
      <c r="U259" s="355"/>
      <c r="V259" s="355"/>
      <c r="W259" s="355"/>
      <c r="X259" s="355"/>
      <c r="Y259" s="355"/>
      <c r="Z259" s="355"/>
      <c r="AA259" s="355"/>
    </row>
    <row r="260" spans="1:27" ht="14.25" customHeight="1" x14ac:dyDescent="0.2">
      <c r="A260" s="364"/>
      <c r="B260" s="355"/>
      <c r="C260" s="355"/>
      <c r="D260" s="355"/>
      <c r="E260" s="365"/>
      <c r="F260" s="355"/>
      <c r="G260" s="355"/>
      <c r="H260" s="355"/>
      <c r="I260" s="355"/>
      <c r="J260" s="355"/>
      <c r="K260" s="355"/>
      <c r="L260" s="355"/>
      <c r="M260" s="355"/>
      <c r="N260" s="355"/>
      <c r="O260" s="355"/>
      <c r="P260" s="355"/>
      <c r="Q260" s="355"/>
      <c r="R260" s="355"/>
      <c r="S260" s="355"/>
      <c r="T260" s="355"/>
      <c r="U260" s="355"/>
      <c r="V260" s="355"/>
      <c r="W260" s="355"/>
      <c r="X260" s="355"/>
      <c r="Y260" s="355"/>
      <c r="Z260" s="355"/>
      <c r="AA260" s="355"/>
    </row>
    <row r="261" spans="1:27" ht="14.25" customHeight="1" x14ac:dyDescent="0.2">
      <c r="A261" s="364"/>
      <c r="B261" s="355"/>
      <c r="C261" s="355"/>
      <c r="D261" s="355"/>
      <c r="E261" s="365"/>
      <c r="F261" s="355"/>
      <c r="G261" s="355"/>
      <c r="H261" s="355"/>
      <c r="I261" s="355"/>
      <c r="J261" s="355"/>
      <c r="K261" s="355"/>
      <c r="L261" s="355"/>
      <c r="M261" s="355"/>
      <c r="N261" s="355"/>
      <c r="O261" s="355"/>
      <c r="P261" s="355"/>
      <c r="Q261" s="355"/>
      <c r="R261" s="355"/>
      <c r="S261" s="355"/>
      <c r="T261" s="355"/>
      <c r="U261" s="355"/>
      <c r="V261" s="355"/>
      <c r="W261" s="355"/>
      <c r="X261" s="355"/>
      <c r="Y261" s="355"/>
      <c r="Z261" s="355"/>
      <c r="AA261" s="355"/>
    </row>
    <row r="262" spans="1:27" ht="14.25" customHeight="1" x14ac:dyDescent="0.2">
      <c r="A262" s="364"/>
      <c r="B262" s="355"/>
      <c r="C262" s="355"/>
      <c r="D262" s="355"/>
      <c r="E262" s="365"/>
      <c r="F262" s="355"/>
      <c r="G262" s="355"/>
      <c r="H262" s="355"/>
      <c r="I262" s="355"/>
      <c r="J262" s="355"/>
      <c r="K262" s="355"/>
      <c r="L262" s="355"/>
      <c r="M262" s="355"/>
      <c r="N262" s="355"/>
      <c r="O262" s="355"/>
      <c r="P262" s="355"/>
      <c r="Q262" s="355"/>
      <c r="R262" s="355"/>
      <c r="S262" s="355"/>
      <c r="T262" s="355"/>
      <c r="U262" s="355"/>
      <c r="V262" s="355"/>
      <c r="W262" s="355"/>
      <c r="X262" s="355"/>
      <c r="Y262" s="355"/>
      <c r="Z262" s="355"/>
      <c r="AA262" s="355"/>
    </row>
    <row r="263" spans="1:27" ht="14.25" customHeight="1" x14ac:dyDescent="0.2">
      <c r="A263" s="364"/>
      <c r="B263" s="355"/>
      <c r="C263" s="355"/>
      <c r="D263" s="355"/>
      <c r="E263" s="365"/>
      <c r="F263" s="355"/>
      <c r="G263" s="355"/>
      <c r="H263" s="355"/>
      <c r="I263" s="355"/>
      <c r="J263" s="355"/>
      <c r="K263" s="355"/>
      <c r="L263" s="355"/>
      <c r="M263" s="355"/>
      <c r="N263" s="355"/>
      <c r="O263" s="355"/>
      <c r="P263" s="355"/>
      <c r="Q263" s="355"/>
      <c r="R263" s="355"/>
      <c r="S263" s="355"/>
      <c r="T263" s="355"/>
      <c r="U263" s="355"/>
      <c r="V263" s="355"/>
      <c r="W263" s="355"/>
      <c r="X263" s="355"/>
      <c r="Y263" s="355"/>
      <c r="Z263" s="355"/>
      <c r="AA263" s="355"/>
    </row>
    <row r="264" spans="1:27" ht="14.25" customHeight="1" x14ac:dyDescent="0.2">
      <c r="A264" s="364"/>
      <c r="B264" s="355"/>
      <c r="C264" s="355"/>
      <c r="D264" s="355"/>
      <c r="E264" s="365"/>
      <c r="F264" s="355"/>
      <c r="G264" s="355"/>
      <c r="H264" s="355"/>
      <c r="I264" s="355"/>
      <c r="J264" s="355"/>
      <c r="K264" s="355"/>
      <c r="L264" s="355"/>
      <c r="M264" s="355"/>
      <c r="N264" s="355"/>
      <c r="O264" s="355"/>
      <c r="P264" s="355"/>
      <c r="Q264" s="355"/>
      <c r="R264" s="355"/>
      <c r="S264" s="355"/>
      <c r="T264" s="355"/>
      <c r="U264" s="355"/>
      <c r="V264" s="355"/>
      <c r="W264" s="355"/>
      <c r="X264" s="355"/>
      <c r="Y264" s="355"/>
      <c r="Z264" s="355"/>
      <c r="AA264" s="355"/>
    </row>
    <row r="265" spans="1:27" ht="14.25" customHeight="1" x14ac:dyDescent="0.2">
      <c r="A265" s="364"/>
      <c r="B265" s="355"/>
      <c r="C265" s="355"/>
      <c r="D265" s="355"/>
      <c r="E265" s="365"/>
      <c r="F265" s="355"/>
      <c r="G265" s="355"/>
      <c r="H265" s="355"/>
      <c r="I265" s="355"/>
      <c r="J265" s="355"/>
      <c r="K265" s="355"/>
      <c r="L265" s="355"/>
      <c r="M265" s="355"/>
      <c r="N265" s="355"/>
      <c r="O265" s="355"/>
      <c r="P265" s="355"/>
      <c r="Q265" s="355"/>
      <c r="R265" s="355"/>
      <c r="S265" s="355"/>
      <c r="T265" s="355"/>
      <c r="U265" s="355"/>
      <c r="V265" s="355"/>
      <c r="W265" s="355"/>
      <c r="X265" s="355"/>
      <c r="Y265" s="355"/>
      <c r="Z265" s="355"/>
      <c r="AA265" s="355"/>
    </row>
    <row r="266" spans="1:27" ht="14.25" customHeight="1" x14ac:dyDescent="0.2">
      <c r="A266" s="364"/>
      <c r="B266" s="355"/>
      <c r="C266" s="355"/>
      <c r="D266" s="355"/>
      <c r="E266" s="365"/>
      <c r="F266" s="355"/>
      <c r="G266" s="355"/>
      <c r="H266" s="355"/>
      <c r="I266" s="355"/>
      <c r="J266" s="355"/>
      <c r="K266" s="355"/>
      <c r="L266" s="355"/>
      <c r="M266" s="355"/>
      <c r="N266" s="355"/>
      <c r="O266" s="355"/>
      <c r="P266" s="355"/>
      <c r="Q266" s="355"/>
      <c r="R266" s="355"/>
      <c r="S266" s="355"/>
      <c r="T266" s="355"/>
      <c r="U266" s="355"/>
      <c r="V266" s="355"/>
      <c r="W266" s="355"/>
      <c r="X266" s="355"/>
      <c r="Y266" s="355"/>
      <c r="Z266" s="355"/>
      <c r="AA266" s="355"/>
    </row>
    <row r="267" spans="1:27" ht="14.25" customHeight="1" x14ac:dyDescent="0.2">
      <c r="A267" s="364"/>
      <c r="B267" s="355"/>
      <c r="C267" s="355"/>
      <c r="D267" s="355"/>
      <c r="E267" s="365"/>
      <c r="F267" s="355"/>
      <c r="G267" s="355"/>
      <c r="H267" s="355"/>
      <c r="I267" s="355"/>
      <c r="J267" s="355"/>
      <c r="K267" s="355"/>
      <c r="L267" s="355"/>
      <c r="M267" s="355"/>
      <c r="N267" s="355"/>
      <c r="O267" s="355"/>
      <c r="P267" s="355"/>
      <c r="Q267" s="355"/>
      <c r="R267" s="355"/>
      <c r="S267" s="355"/>
      <c r="T267" s="355"/>
      <c r="U267" s="355"/>
      <c r="V267" s="355"/>
      <c r="W267" s="355"/>
      <c r="X267" s="355"/>
      <c r="Y267" s="355"/>
      <c r="Z267" s="355"/>
      <c r="AA267" s="355"/>
    </row>
    <row r="268" spans="1:27" ht="14.25" customHeight="1" x14ac:dyDescent="0.2">
      <c r="A268" s="364"/>
      <c r="B268" s="355"/>
      <c r="C268" s="355"/>
      <c r="D268" s="355"/>
      <c r="E268" s="365"/>
      <c r="F268" s="355"/>
      <c r="G268" s="355"/>
      <c r="H268" s="355"/>
      <c r="I268" s="355"/>
      <c r="J268" s="355"/>
      <c r="K268" s="355"/>
      <c r="L268" s="355"/>
      <c r="M268" s="355"/>
      <c r="N268" s="355"/>
      <c r="O268" s="355"/>
      <c r="P268" s="355"/>
      <c r="Q268" s="355"/>
      <c r="R268" s="355"/>
      <c r="S268" s="355"/>
      <c r="T268" s="355"/>
      <c r="U268" s="355"/>
      <c r="V268" s="355"/>
      <c r="W268" s="355"/>
      <c r="X268" s="355"/>
      <c r="Y268" s="355"/>
      <c r="Z268" s="355"/>
      <c r="AA268" s="355"/>
    </row>
    <row r="269" spans="1:27" ht="14.25" customHeight="1" x14ac:dyDescent="0.2">
      <c r="A269" s="364"/>
      <c r="B269" s="355"/>
      <c r="C269" s="355"/>
      <c r="D269" s="355"/>
      <c r="E269" s="365"/>
      <c r="F269" s="355"/>
      <c r="G269" s="355"/>
      <c r="H269" s="355"/>
      <c r="I269" s="355"/>
      <c r="J269" s="355"/>
      <c r="K269" s="355"/>
      <c r="L269" s="355"/>
      <c r="M269" s="355"/>
      <c r="N269" s="355"/>
      <c r="O269" s="355"/>
      <c r="P269" s="355"/>
      <c r="Q269" s="355"/>
      <c r="R269" s="355"/>
      <c r="S269" s="355"/>
      <c r="T269" s="355"/>
      <c r="U269" s="355"/>
      <c r="V269" s="355"/>
      <c r="W269" s="355"/>
      <c r="X269" s="355"/>
      <c r="Y269" s="355"/>
      <c r="Z269" s="355"/>
      <c r="AA269" s="355"/>
    </row>
    <row r="270" spans="1:27" ht="14.25" customHeight="1" x14ac:dyDescent="0.2">
      <c r="A270" s="364"/>
      <c r="B270" s="355"/>
      <c r="C270" s="355"/>
      <c r="D270" s="355"/>
      <c r="E270" s="365"/>
      <c r="F270" s="355"/>
      <c r="G270" s="355"/>
      <c r="H270" s="355"/>
      <c r="I270" s="355"/>
      <c r="J270" s="355"/>
      <c r="K270" s="355"/>
      <c r="L270" s="355"/>
      <c r="M270" s="355"/>
      <c r="N270" s="355"/>
      <c r="O270" s="355"/>
      <c r="P270" s="355"/>
      <c r="Q270" s="355"/>
      <c r="R270" s="355"/>
      <c r="S270" s="355"/>
      <c r="T270" s="355"/>
      <c r="U270" s="355"/>
      <c r="V270" s="355"/>
      <c r="W270" s="355"/>
      <c r="X270" s="355"/>
      <c r="Y270" s="355"/>
      <c r="Z270" s="355"/>
      <c r="AA270" s="355"/>
    </row>
    <row r="271" spans="1:27" ht="14.25" customHeight="1" x14ac:dyDescent="0.2">
      <c r="A271" s="364"/>
      <c r="B271" s="355"/>
      <c r="C271" s="355"/>
      <c r="D271" s="355"/>
      <c r="E271" s="365"/>
      <c r="F271" s="355"/>
      <c r="G271" s="355"/>
      <c r="H271" s="355"/>
      <c r="I271" s="355"/>
      <c r="J271" s="355"/>
      <c r="K271" s="355"/>
      <c r="L271" s="355"/>
      <c r="M271" s="355"/>
      <c r="N271" s="355"/>
      <c r="O271" s="355"/>
      <c r="P271" s="355"/>
      <c r="Q271" s="355"/>
      <c r="R271" s="355"/>
      <c r="S271" s="355"/>
      <c r="T271" s="355"/>
      <c r="U271" s="355"/>
      <c r="V271" s="355"/>
      <c r="W271" s="355"/>
      <c r="X271" s="355"/>
      <c r="Y271" s="355"/>
      <c r="Z271" s="355"/>
      <c r="AA271" s="355"/>
    </row>
    <row r="272" spans="1:27" ht="14.25" customHeight="1" x14ac:dyDescent="0.2">
      <c r="A272" s="364"/>
      <c r="B272" s="355"/>
      <c r="C272" s="355"/>
      <c r="D272" s="355"/>
      <c r="E272" s="365"/>
      <c r="F272" s="355"/>
      <c r="G272" s="355"/>
      <c r="H272" s="355"/>
      <c r="I272" s="355"/>
      <c r="J272" s="355"/>
      <c r="K272" s="355"/>
      <c r="L272" s="355"/>
      <c r="M272" s="355"/>
      <c r="N272" s="355"/>
      <c r="O272" s="355"/>
      <c r="P272" s="355"/>
      <c r="Q272" s="355"/>
      <c r="R272" s="355"/>
      <c r="S272" s="355"/>
      <c r="T272" s="355"/>
      <c r="U272" s="355"/>
      <c r="V272" s="355"/>
      <c r="W272" s="355"/>
      <c r="X272" s="355"/>
      <c r="Y272" s="355"/>
      <c r="Z272" s="355"/>
      <c r="AA272" s="355"/>
    </row>
    <row r="273" spans="1:27" ht="14.25" customHeight="1" x14ac:dyDescent="0.2">
      <c r="A273" s="364"/>
      <c r="B273" s="355"/>
      <c r="C273" s="355"/>
      <c r="D273" s="355"/>
      <c r="E273" s="365"/>
      <c r="F273" s="355"/>
      <c r="G273" s="355"/>
      <c r="H273" s="355"/>
      <c r="I273" s="355"/>
      <c r="J273" s="355"/>
      <c r="K273" s="355"/>
      <c r="L273" s="355"/>
      <c r="M273" s="355"/>
      <c r="N273" s="355"/>
      <c r="O273" s="355"/>
      <c r="P273" s="355"/>
      <c r="Q273" s="355"/>
      <c r="R273" s="355"/>
      <c r="S273" s="355"/>
      <c r="T273" s="355"/>
      <c r="U273" s="355"/>
      <c r="V273" s="355"/>
      <c r="W273" s="355"/>
      <c r="X273" s="355"/>
      <c r="Y273" s="355"/>
      <c r="Z273" s="355"/>
      <c r="AA273" s="355"/>
    </row>
    <row r="274" spans="1:27" ht="14.25" customHeight="1" x14ac:dyDescent="0.2">
      <c r="A274" s="364"/>
      <c r="B274" s="355"/>
      <c r="C274" s="355"/>
      <c r="D274" s="355"/>
      <c r="E274" s="365"/>
      <c r="F274" s="355"/>
      <c r="G274" s="355"/>
      <c r="H274" s="355"/>
      <c r="I274" s="355"/>
      <c r="J274" s="355"/>
      <c r="K274" s="355"/>
      <c r="L274" s="355"/>
      <c r="M274" s="355"/>
      <c r="N274" s="355"/>
      <c r="O274" s="355"/>
      <c r="P274" s="355"/>
      <c r="Q274" s="355"/>
      <c r="R274" s="355"/>
      <c r="S274" s="355"/>
      <c r="T274" s="355"/>
      <c r="U274" s="355"/>
      <c r="V274" s="355"/>
      <c r="W274" s="355"/>
      <c r="X274" s="355"/>
      <c r="Y274" s="355"/>
      <c r="Z274" s="355"/>
      <c r="AA274" s="355"/>
    </row>
    <row r="275" spans="1:27" ht="14.25" customHeight="1" x14ac:dyDescent="0.2">
      <c r="A275" s="364"/>
      <c r="B275" s="355"/>
      <c r="C275" s="355"/>
      <c r="D275" s="355"/>
      <c r="E275" s="365"/>
      <c r="F275" s="355"/>
      <c r="G275" s="355"/>
      <c r="H275" s="355"/>
      <c r="I275" s="355"/>
      <c r="J275" s="355"/>
      <c r="K275" s="355"/>
      <c r="L275" s="355"/>
      <c r="M275" s="355"/>
      <c r="N275" s="355"/>
      <c r="O275" s="355"/>
      <c r="P275" s="355"/>
      <c r="Q275" s="355"/>
      <c r="R275" s="355"/>
      <c r="S275" s="355"/>
      <c r="T275" s="355"/>
      <c r="U275" s="355"/>
      <c r="V275" s="355"/>
      <c r="W275" s="355"/>
      <c r="X275" s="355"/>
      <c r="Y275" s="355"/>
      <c r="Z275" s="355"/>
      <c r="AA275" s="355"/>
    </row>
    <row r="276" spans="1:27" ht="14.25" customHeight="1" x14ac:dyDescent="0.2">
      <c r="A276" s="364"/>
      <c r="B276" s="355"/>
      <c r="C276" s="355"/>
      <c r="D276" s="355"/>
      <c r="E276" s="365"/>
      <c r="F276" s="355"/>
      <c r="G276" s="355"/>
      <c r="H276" s="355"/>
      <c r="I276" s="355"/>
      <c r="J276" s="355"/>
      <c r="K276" s="355"/>
      <c r="L276" s="355"/>
      <c r="M276" s="355"/>
      <c r="N276" s="355"/>
      <c r="O276" s="355"/>
      <c r="P276" s="355"/>
      <c r="Q276" s="355"/>
      <c r="R276" s="355"/>
      <c r="S276" s="355"/>
      <c r="T276" s="355"/>
      <c r="U276" s="355"/>
      <c r="V276" s="355"/>
      <c r="W276" s="355"/>
      <c r="X276" s="355"/>
      <c r="Y276" s="355"/>
      <c r="Z276" s="355"/>
      <c r="AA276" s="355"/>
    </row>
    <row r="277" spans="1:27" ht="14.25" customHeight="1" x14ac:dyDescent="0.2">
      <c r="A277" s="364"/>
      <c r="B277" s="355"/>
      <c r="C277" s="355"/>
      <c r="D277" s="355"/>
      <c r="E277" s="365"/>
      <c r="F277" s="355"/>
      <c r="G277" s="355"/>
      <c r="H277" s="355"/>
      <c r="I277" s="355"/>
      <c r="J277" s="355"/>
      <c r="K277" s="355"/>
      <c r="L277" s="355"/>
      <c r="M277" s="355"/>
      <c r="N277" s="355"/>
      <c r="O277" s="355"/>
      <c r="P277" s="355"/>
      <c r="Q277" s="355"/>
      <c r="R277" s="355"/>
      <c r="S277" s="355"/>
      <c r="T277" s="355"/>
      <c r="U277" s="355"/>
      <c r="V277" s="355"/>
      <c r="W277" s="355"/>
      <c r="X277" s="355"/>
      <c r="Y277" s="355"/>
      <c r="Z277" s="355"/>
      <c r="AA277" s="355"/>
    </row>
    <row r="278" spans="1:27" ht="14.25" customHeight="1" x14ac:dyDescent="0.2">
      <c r="A278" s="364"/>
      <c r="B278" s="355"/>
      <c r="C278" s="355"/>
      <c r="D278" s="355"/>
      <c r="E278" s="365"/>
      <c r="F278" s="355"/>
      <c r="G278" s="355"/>
      <c r="H278" s="355"/>
      <c r="I278" s="355"/>
      <c r="J278" s="355"/>
      <c r="K278" s="355"/>
      <c r="L278" s="355"/>
      <c r="M278" s="355"/>
      <c r="N278" s="355"/>
      <c r="O278" s="355"/>
      <c r="P278" s="355"/>
      <c r="Q278" s="355"/>
      <c r="R278" s="355"/>
      <c r="S278" s="355"/>
      <c r="T278" s="355"/>
      <c r="U278" s="355"/>
      <c r="V278" s="355"/>
      <c r="W278" s="355"/>
      <c r="X278" s="355"/>
      <c r="Y278" s="355"/>
      <c r="Z278" s="355"/>
      <c r="AA278" s="355"/>
    </row>
    <row r="279" spans="1:27" ht="14.25" customHeight="1" x14ac:dyDescent="0.2">
      <c r="A279" s="364"/>
      <c r="B279" s="355"/>
      <c r="C279" s="355"/>
      <c r="D279" s="355"/>
      <c r="E279" s="365"/>
      <c r="F279" s="355"/>
      <c r="G279" s="355"/>
      <c r="H279" s="355"/>
      <c r="I279" s="355"/>
      <c r="J279" s="355"/>
      <c r="K279" s="355"/>
      <c r="L279" s="355"/>
      <c r="M279" s="355"/>
      <c r="N279" s="355"/>
      <c r="O279" s="355"/>
      <c r="P279" s="355"/>
      <c r="Q279" s="355"/>
      <c r="R279" s="355"/>
      <c r="S279" s="355"/>
      <c r="T279" s="355"/>
      <c r="U279" s="355"/>
      <c r="V279" s="355"/>
      <c r="W279" s="355"/>
      <c r="X279" s="355"/>
      <c r="Y279" s="355"/>
      <c r="Z279" s="355"/>
      <c r="AA279" s="355"/>
    </row>
    <row r="280" spans="1:27" ht="14.25" customHeight="1" x14ac:dyDescent="0.2">
      <c r="A280" s="364"/>
      <c r="B280" s="355"/>
      <c r="C280" s="355"/>
      <c r="D280" s="355"/>
      <c r="E280" s="365"/>
      <c r="F280" s="355"/>
      <c r="G280" s="355"/>
      <c r="H280" s="355"/>
      <c r="I280" s="355"/>
      <c r="J280" s="355"/>
      <c r="K280" s="355"/>
      <c r="L280" s="355"/>
      <c r="M280" s="355"/>
      <c r="N280" s="355"/>
      <c r="O280" s="355"/>
      <c r="P280" s="355"/>
      <c r="Q280" s="355"/>
      <c r="R280" s="355"/>
      <c r="S280" s="355"/>
      <c r="T280" s="355"/>
      <c r="U280" s="355"/>
      <c r="V280" s="355"/>
      <c r="W280" s="355"/>
      <c r="X280" s="355"/>
      <c r="Y280" s="355"/>
      <c r="Z280" s="355"/>
      <c r="AA280" s="355"/>
    </row>
    <row r="281" spans="1:27" ht="14.25" customHeight="1" x14ac:dyDescent="0.2">
      <c r="A281" s="364"/>
      <c r="B281" s="355"/>
      <c r="C281" s="355"/>
      <c r="D281" s="355"/>
      <c r="E281" s="365"/>
      <c r="F281" s="355"/>
      <c r="G281" s="355"/>
      <c r="H281" s="355"/>
      <c r="I281" s="355"/>
      <c r="J281" s="355"/>
      <c r="K281" s="355"/>
      <c r="L281" s="355"/>
      <c r="M281" s="355"/>
      <c r="N281" s="355"/>
      <c r="O281" s="355"/>
      <c r="P281" s="355"/>
      <c r="Q281" s="355"/>
      <c r="R281" s="355"/>
      <c r="S281" s="355"/>
      <c r="T281" s="355"/>
      <c r="U281" s="355"/>
      <c r="V281" s="355"/>
      <c r="W281" s="355"/>
      <c r="X281" s="355"/>
      <c r="Y281" s="355"/>
      <c r="Z281" s="355"/>
      <c r="AA281" s="355"/>
    </row>
    <row r="282" spans="1:27" ht="14.25" customHeight="1" x14ac:dyDescent="0.2">
      <c r="A282" s="364"/>
      <c r="B282" s="355"/>
      <c r="C282" s="355"/>
      <c r="D282" s="355"/>
      <c r="E282" s="365"/>
      <c r="F282" s="355"/>
      <c r="G282" s="355"/>
      <c r="H282" s="355"/>
      <c r="I282" s="355"/>
      <c r="J282" s="355"/>
      <c r="K282" s="355"/>
      <c r="L282" s="355"/>
      <c r="M282" s="355"/>
      <c r="N282" s="355"/>
      <c r="O282" s="355"/>
      <c r="P282" s="355"/>
      <c r="Q282" s="355"/>
      <c r="R282" s="355"/>
      <c r="S282" s="355"/>
      <c r="T282" s="355"/>
      <c r="U282" s="355"/>
      <c r="V282" s="355"/>
      <c r="W282" s="355"/>
      <c r="X282" s="355"/>
      <c r="Y282" s="355"/>
      <c r="Z282" s="355"/>
      <c r="AA282" s="355"/>
    </row>
    <row r="283" spans="1:27" ht="14.25" customHeight="1" x14ac:dyDescent="0.2">
      <c r="A283" s="364"/>
      <c r="B283" s="355"/>
      <c r="C283" s="355"/>
      <c r="D283" s="355"/>
      <c r="E283" s="365"/>
      <c r="F283" s="355"/>
      <c r="G283" s="355"/>
      <c r="H283" s="355"/>
      <c r="I283" s="355"/>
      <c r="J283" s="355"/>
      <c r="K283" s="355"/>
      <c r="L283" s="355"/>
      <c r="M283" s="355"/>
      <c r="N283" s="355"/>
      <c r="O283" s="355"/>
      <c r="P283" s="355"/>
      <c r="Q283" s="355"/>
      <c r="R283" s="355"/>
      <c r="S283" s="355"/>
      <c r="T283" s="355"/>
      <c r="U283" s="355"/>
      <c r="V283" s="355"/>
      <c r="W283" s="355"/>
      <c r="X283" s="355"/>
      <c r="Y283" s="355"/>
      <c r="Z283" s="355"/>
      <c r="AA283" s="355"/>
    </row>
    <row r="284" spans="1:27" ht="14.25" customHeight="1" x14ac:dyDescent="0.2">
      <c r="A284" s="364"/>
      <c r="B284" s="355"/>
      <c r="C284" s="355"/>
      <c r="D284" s="355"/>
      <c r="E284" s="365"/>
      <c r="F284" s="355"/>
      <c r="G284" s="355"/>
      <c r="H284" s="355"/>
      <c r="I284" s="355"/>
      <c r="J284" s="355"/>
      <c r="K284" s="355"/>
      <c r="L284" s="355"/>
      <c r="M284" s="355"/>
      <c r="N284" s="355"/>
      <c r="O284" s="355"/>
      <c r="P284" s="355"/>
      <c r="Q284" s="355"/>
      <c r="R284" s="355"/>
      <c r="S284" s="355"/>
      <c r="T284" s="355"/>
      <c r="U284" s="355"/>
      <c r="V284" s="355"/>
      <c r="W284" s="355"/>
      <c r="X284" s="355"/>
      <c r="Y284" s="355"/>
      <c r="Z284" s="355"/>
      <c r="AA284" s="355"/>
    </row>
    <row r="285" spans="1:27" ht="14.25" customHeight="1" x14ac:dyDescent="0.2">
      <c r="A285" s="364"/>
      <c r="B285" s="355"/>
      <c r="C285" s="355"/>
      <c r="D285" s="355"/>
      <c r="E285" s="365"/>
      <c r="F285" s="355"/>
      <c r="G285" s="355"/>
      <c r="H285" s="355"/>
      <c r="I285" s="355"/>
      <c r="J285" s="355"/>
      <c r="K285" s="355"/>
      <c r="L285" s="355"/>
      <c r="M285" s="355"/>
      <c r="N285" s="355"/>
      <c r="O285" s="355"/>
      <c r="P285" s="355"/>
      <c r="Q285" s="355"/>
      <c r="R285" s="355"/>
      <c r="S285" s="355"/>
      <c r="T285" s="355"/>
      <c r="U285" s="355"/>
      <c r="V285" s="355"/>
      <c r="W285" s="355"/>
      <c r="X285" s="355"/>
      <c r="Y285" s="355"/>
      <c r="Z285" s="355"/>
      <c r="AA285" s="355"/>
    </row>
    <row r="286" spans="1:27" ht="14.25" customHeight="1" x14ac:dyDescent="0.2">
      <c r="A286" s="364"/>
      <c r="B286" s="355"/>
      <c r="C286" s="355"/>
      <c r="D286" s="355"/>
      <c r="E286" s="365"/>
      <c r="F286" s="355"/>
      <c r="G286" s="355"/>
      <c r="H286" s="355"/>
      <c r="I286" s="355"/>
      <c r="J286" s="355"/>
      <c r="K286" s="355"/>
      <c r="L286" s="355"/>
      <c r="M286" s="355"/>
      <c r="N286" s="355"/>
      <c r="O286" s="355"/>
      <c r="P286" s="355"/>
      <c r="Q286" s="355"/>
      <c r="R286" s="355"/>
      <c r="S286" s="355"/>
      <c r="T286" s="355"/>
      <c r="U286" s="355"/>
      <c r="V286" s="355"/>
      <c r="W286" s="355"/>
      <c r="X286" s="355"/>
      <c r="Y286" s="355"/>
      <c r="Z286" s="355"/>
      <c r="AA286" s="355"/>
    </row>
    <row r="287" spans="1:27" ht="14.25" customHeight="1" x14ac:dyDescent="0.2">
      <c r="A287" s="364"/>
      <c r="B287" s="355"/>
      <c r="C287" s="355"/>
      <c r="D287" s="355"/>
      <c r="E287" s="365"/>
      <c r="F287" s="355"/>
      <c r="G287" s="355"/>
      <c r="H287" s="355"/>
      <c r="I287" s="355"/>
      <c r="J287" s="355"/>
      <c r="K287" s="355"/>
      <c r="L287" s="355"/>
      <c r="M287" s="355"/>
      <c r="N287" s="355"/>
      <c r="O287" s="355"/>
      <c r="P287" s="355"/>
      <c r="Q287" s="355"/>
      <c r="R287" s="355"/>
      <c r="S287" s="355"/>
      <c r="T287" s="355"/>
      <c r="U287" s="355"/>
      <c r="V287" s="355"/>
      <c r="W287" s="355"/>
      <c r="X287" s="355"/>
      <c r="Y287" s="355"/>
      <c r="Z287" s="355"/>
      <c r="AA287" s="355"/>
    </row>
    <row r="288" spans="1:27" ht="14.25" customHeight="1" x14ac:dyDescent="0.2">
      <c r="A288" s="364"/>
      <c r="B288" s="355"/>
      <c r="C288" s="355"/>
      <c r="D288" s="355"/>
      <c r="E288" s="365"/>
      <c r="F288" s="355"/>
      <c r="G288" s="355"/>
      <c r="H288" s="355"/>
      <c r="I288" s="355"/>
      <c r="J288" s="355"/>
      <c r="K288" s="355"/>
      <c r="L288" s="355"/>
      <c r="M288" s="355"/>
      <c r="N288" s="355"/>
      <c r="O288" s="355"/>
      <c r="P288" s="355"/>
      <c r="Q288" s="355"/>
      <c r="R288" s="355"/>
      <c r="S288" s="355"/>
      <c r="T288" s="355"/>
      <c r="U288" s="355"/>
      <c r="V288" s="355"/>
      <c r="W288" s="355"/>
      <c r="X288" s="355"/>
      <c r="Y288" s="355"/>
      <c r="Z288" s="355"/>
      <c r="AA288" s="355"/>
    </row>
    <row r="289" spans="1:27" ht="14.25" customHeight="1" x14ac:dyDescent="0.2">
      <c r="A289" s="364"/>
      <c r="B289" s="355"/>
      <c r="C289" s="355"/>
      <c r="D289" s="355"/>
      <c r="E289" s="365"/>
      <c r="F289" s="355"/>
      <c r="G289" s="355"/>
      <c r="H289" s="355"/>
      <c r="I289" s="355"/>
      <c r="J289" s="355"/>
      <c r="K289" s="355"/>
      <c r="L289" s="355"/>
      <c r="M289" s="355"/>
      <c r="N289" s="355"/>
      <c r="O289" s="355"/>
      <c r="P289" s="355"/>
      <c r="Q289" s="355"/>
      <c r="R289" s="355"/>
      <c r="S289" s="355"/>
      <c r="T289" s="355"/>
      <c r="U289" s="355"/>
      <c r="V289" s="355"/>
      <c r="W289" s="355"/>
      <c r="X289" s="355"/>
      <c r="Y289" s="355"/>
      <c r="Z289" s="355"/>
      <c r="AA289" s="355"/>
    </row>
    <row r="290" spans="1:27" ht="14.25" customHeight="1" x14ac:dyDescent="0.2">
      <c r="A290" s="364"/>
      <c r="B290" s="355"/>
      <c r="C290" s="355"/>
      <c r="D290" s="355"/>
      <c r="E290" s="365"/>
      <c r="F290" s="355"/>
      <c r="G290" s="355"/>
      <c r="H290" s="355"/>
      <c r="I290" s="355"/>
      <c r="J290" s="355"/>
      <c r="K290" s="355"/>
      <c r="L290" s="355"/>
      <c r="M290" s="355"/>
      <c r="N290" s="355"/>
      <c r="O290" s="355"/>
      <c r="P290" s="355"/>
      <c r="Q290" s="355"/>
      <c r="R290" s="355"/>
      <c r="S290" s="355"/>
      <c r="T290" s="355"/>
      <c r="U290" s="355"/>
      <c r="V290" s="355"/>
      <c r="W290" s="355"/>
      <c r="X290" s="355"/>
      <c r="Y290" s="355"/>
      <c r="Z290" s="355"/>
      <c r="AA290" s="355"/>
    </row>
    <row r="291" spans="1:27" ht="14.25" customHeight="1" x14ac:dyDescent="0.2">
      <c r="A291" s="364"/>
      <c r="B291" s="355"/>
      <c r="C291" s="355"/>
      <c r="D291" s="355"/>
      <c r="E291" s="365"/>
      <c r="F291" s="355"/>
      <c r="G291" s="355"/>
      <c r="H291" s="355"/>
      <c r="I291" s="355"/>
      <c r="J291" s="355"/>
      <c r="K291" s="355"/>
      <c r="L291" s="355"/>
      <c r="M291" s="355"/>
      <c r="N291" s="355"/>
      <c r="O291" s="355"/>
      <c r="P291" s="355"/>
      <c r="Q291" s="355"/>
      <c r="R291" s="355"/>
      <c r="S291" s="355"/>
      <c r="T291" s="355"/>
      <c r="U291" s="355"/>
      <c r="V291" s="355"/>
      <c r="W291" s="355"/>
      <c r="X291" s="355"/>
      <c r="Y291" s="355"/>
      <c r="Z291" s="355"/>
      <c r="AA291" s="355"/>
    </row>
    <row r="292" spans="1:27" ht="14.25" customHeight="1" x14ac:dyDescent="0.2">
      <c r="A292" s="364"/>
      <c r="B292" s="355"/>
      <c r="C292" s="355"/>
      <c r="D292" s="355"/>
      <c r="E292" s="365"/>
      <c r="F292" s="355"/>
      <c r="G292" s="355"/>
      <c r="H292" s="355"/>
      <c r="I292" s="355"/>
      <c r="J292" s="355"/>
      <c r="K292" s="355"/>
      <c r="L292" s="355"/>
      <c r="M292" s="355"/>
      <c r="N292" s="355"/>
      <c r="O292" s="355"/>
      <c r="P292" s="355"/>
      <c r="Q292" s="355"/>
      <c r="R292" s="355"/>
      <c r="S292" s="355"/>
      <c r="T292" s="355"/>
      <c r="U292" s="355"/>
      <c r="V292" s="355"/>
      <c r="W292" s="355"/>
      <c r="X292" s="355"/>
      <c r="Y292" s="355"/>
      <c r="Z292" s="355"/>
      <c r="AA292" s="355"/>
    </row>
    <row r="293" spans="1:27" ht="14.25" customHeight="1" x14ac:dyDescent="0.2">
      <c r="A293" s="364"/>
      <c r="B293" s="355"/>
      <c r="C293" s="355"/>
      <c r="D293" s="355"/>
      <c r="E293" s="365"/>
      <c r="F293" s="355"/>
      <c r="G293" s="355"/>
      <c r="H293" s="355"/>
      <c r="I293" s="355"/>
      <c r="J293" s="355"/>
      <c r="K293" s="355"/>
      <c r="L293" s="355"/>
      <c r="M293" s="355"/>
      <c r="N293" s="355"/>
      <c r="O293" s="355"/>
      <c r="P293" s="355"/>
      <c r="Q293" s="355"/>
      <c r="R293" s="355"/>
      <c r="S293" s="355"/>
      <c r="T293" s="355"/>
      <c r="U293" s="355"/>
      <c r="V293" s="355"/>
      <c r="W293" s="355"/>
      <c r="X293" s="355"/>
      <c r="Y293" s="355"/>
      <c r="Z293" s="355"/>
      <c r="AA293" s="355"/>
    </row>
    <row r="294" spans="1:27" ht="14.25" customHeight="1" x14ac:dyDescent="0.2">
      <c r="A294" s="364"/>
      <c r="B294" s="355"/>
      <c r="C294" s="355"/>
      <c r="D294" s="355"/>
      <c r="E294" s="365"/>
      <c r="F294" s="355"/>
      <c r="G294" s="355"/>
      <c r="H294" s="355"/>
      <c r="I294" s="355"/>
      <c r="J294" s="355"/>
      <c r="K294" s="355"/>
      <c r="L294" s="355"/>
      <c r="M294" s="355"/>
      <c r="N294" s="355"/>
      <c r="O294" s="355"/>
      <c r="P294" s="355"/>
      <c r="Q294" s="355"/>
      <c r="R294" s="355"/>
      <c r="S294" s="355"/>
      <c r="T294" s="355"/>
      <c r="U294" s="355"/>
      <c r="V294" s="355"/>
      <c r="W294" s="355"/>
      <c r="X294" s="355"/>
      <c r="Y294" s="355"/>
      <c r="Z294" s="355"/>
      <c r="AA294" s="355"/>
    </row>
    <row r="295" spans="1:27" ht="14.25" customHeight="1" x14ac:dyDescent="0.2">
      <c r="A295" s="364"/>
      <c r="B295" s="355"/>
      <c r="C295" s="355"/>
      <c r="D295" s="355"/>
      <c r="E295" s="365"/>
      <c r="F295" s="355"/>
      <c r="G295" s="355"/>
      <c r="H295" s="355"/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5"/>
      <c r="Z295" s="355"/>
      <c r="AA295" s="355"/>
    </row>
    <row r="296" spans="1:27" ht="14.25" customHeight="1" x14ac:dyDescent="0.2">
      <c r="A296" s="364"/>
      <c r="B296" s="355"/>
      <c r="C296" s="355"/>
      <c r="D296" s="355"/>
      <c r="E296" s="365"/>
      <c r="F296" s="355"/>
      <c r="G296" s="355"/>
      <c r="H296" s="355"/>
      <c r="I296" s="355"/>
      <c r="J296" s="355"/>
      <c r="K296" s="355"/>
      <c r="L296" s="355"/>
      <c r="M296" s="355"/>
      <c r="N296" s="355"/>
      <c r="O296" s="355"/>
      <c r="P296" s="355"/>
      <c r="Q296" s="355"/>
      <c r="R296" s="355"/>
      <c r="S296" s="355"/>
      <c r="T296" s="355"/>
      <c r="U296" s="355"/>
      <c r="V296" s="355"/>
      <c r="W296" s="355"/>
      <c r="X296" s="355"/>
      <c r="Y296" s="355"/>
      <c r="Z296" s="355"/>
      <c r="AA296" s="355"/>
    </row>
    <row r="297" spans="1:27" ht="14.25" customHeight="1" x14ac:dyDescent="0.2">
      <c r="A297" s="364"/>
      <c r="B297" s="355"/>
      <c r="C297" s="355"/>
      <c r="D297" s="355"/>
      <c r="E297" s="365"/>
      <c r="F297" s="355"/>
      <c r="G297" s="355"/>
      <c r="H297" s="355"/>
      <c r="I297" s="355"/>
      <c r="J297" s="355"/>
      <c r="K297" s="355"/>
      <c r="L297" s="355"/>
      <c r="M297" s="355"/>
      <c r="N297" s="355"/>
      <c r="O297" s="355"/>
      <c r="P297" s="355"/>
      <c r="Q297" s="355"/>
      <c r="R297" s="355"/>
      <c r="S297" s="355"/>
      <c r="T297" s="355"/>
      <c r="U297" s="355"/>
      <c r="V297" s="355"/>
      <c r="W297" s="355"/>
      <c r="X297" s="355"/>
      <c r="Y297" s="355"/>
      <c r="Z297" s="355"/>
      <c r="AA297" s="355"/>
    </row>
    <row r="298" spans="1:27" ht="14.25" customHeight="1" x14ac:dyDescent="0.2">
      <c r="A298" s="364"/>
      <c r="B298" s="355"/>
      <c r="C298" s="355"/>
      <c r="D298" s="355"/>
      <c r="E298" s="365"/>
      <c r="F298" s="355"/>
      <c r="G298" s="355"/>
      <c r="H298" s="355"/>
      <c r="I298" s="355"/>
      <c r="J298" s="355"/>
      <c r="K298" s="355"/>
      <c r="L298" s="355"/>
      <c r="M298" s="355"/>
      <c r="N298" s="355"/>
      <c r="O298" s="355"/>
      <c r="P298" s="355"/>
      <c r="Q298" s="355"/>
      <c r="R298" s="355"/>
      <c r="S298" s="355"/>
      <c r="T298" s="355"/>
      <c r="U298" s="355"/>
      <c r="V298" s="355"/>
      <c r="W298" s="355"/>
      <c r="X298" s="355"/>
      <c r="Y298" s="355"/>
      <c r="Z298" s="355"/>
      <c r="AA298" s="355"/>
    </row>
    <row r="299" spans="1:27" ht="14.25" customHeight="1" x14ac:dyDescent="0.2">
      <c r="A299" s="364"/>
      <c r="B299" s="355"/>
      <c r="C299" s="355"/>
      <c r="D299" s="355"/>
      <c r="E299" s="365"/>
      <c r="F299" s="355"/>
      <c r="G299" s="355"/>
      <c r="H299" s="355"/>
      <c r="I299" s="355"/>
      <c r="J299" s="355"/>
      <c r="K299" s="355"/>
      <c r="L299" s="355"/>
      <c r="M299" s="355"/>
      <c r="N299" s="355"/>
      <c r="O299" s="355"/>
      <c r="P299" s="355"/>
      <c r="Q299" s="355"/>
      <c r="R299" s="355"/>
      <c r="S299" s="355"/>
      <c r="T299" s="355"/>
      <c r="U299" s="355"/>
      <c r="V299" s="355"/>
      <c r="W299" s="355"/>
      <c r="X299" s="355"/>
      <c r="Y299" s="355"/>
      <c r="Z299" s="355"/>
      <c r="AA299" s="355"/>
    </row>
    <row r="300" spans="1:27" ht="14.25" customHeight="1" x14ac:dyDescent="0.2">
      <c r="A300" s="364"/>
      <c r="B300" s="355"/>
      <c r="C300" s="355"/>
      <c r="D300" s="355"/>
      <c r="E300" s="365"/>
      <c r="F300" s="355"/>
      <c r="G300" s="355"/>
      <c r="H300" s="355"/>
      <c r="I300" s="355"/>
      <c r="J300" s="355"/>
      <c r="K300" s="355"/>
      <c r="L300" s="355"/>
      <c r="M300" s="355"/>
      <c r="N300" s="355"/>
      <c r="O300" s="355"/>
      <c r="P300" s="355"/>
      <c r="Q300" s="355"/>
      <c r="R300" s="355"/>
      <c r="S300" s="355"/>
      <c r="T300" s="355"/>
      <c r="U300" s="355"/>
      <c r="V300" s="355"/>
      <c r="W300" s="355"/>
      <c r="X300" s="355"/>
      <c r="Y300" s="355"/>
      <c r="Z300" s="355"/>
      <c r="AA300" s="355"/>
    </row>
    <row r="301" spans="1:27" ht="14.25" customHeight="1" x14ac:dyDescent="0.2">
      <c r="A301" s="364"/>
      <c r="B301" s="355"/>
      <c r="C301" s="355"/>
      <c r="D301" s="355"/>
      <c r="E301" s="365"/>
      <c r="F301" s="355"/>
      <c r="G301" s="355"/>
      <c r="H301" s="355"/>
      <c r="I301" s="355"/>
      <c r="J301" s="355"/>
      <c r="K301" s="355"/>
      <c r="L301" s="355"/>
      <c r="M301" s="355"/>
      <c r="N301" s="355"/>
      <c r="O301" s="355"/>
      <c r="P301" s="355"/>
      <c r="Q301" s="355"/>
      <c r="R301" s="355"/>
      <c r="S301" s="355"/>
      <c r="T301" s="355"/>
      <c r="U301" s="355"/>
      <c r="V301" s="355"/>
      <c r="W301" s="355"/>
      <c r="X301" s="355"/>
      <c r="Y301" s="355"/>
      <c r="Z301" s="355"/>
      <c r="AA301" s="355"/>
    </row>
    <row r="302" spans="1:27" ht="14.25" customHeight="1" x14ac:dyDescent="0.2">
      <c r="A302" s="364"/>
      <c r="B302" s="355"/>
      <c r="C302" s="355"/>
      <c r="D302" s="355"/>
      <c r="E302" s="365"/>
      <c r="F302" s="355"/>
      <c r="G302" s="355"/>
      <c r="H302" s="355"/>
      <c r="I302" s="355"/>
      <c r="J302" s="355"/>
      <c r="K302" s="355"/>
      <c r="L302" s="355"/>
      <c r="M302" s="355"/>
      <c r="N302" s="355"/>
      <c r="O302" s="355"/>
      <c r="P302" s="355"/>
      <c r="Q302" s="355"/>
      <c r="R302" s="355"/>
      <c r="S302" s="355"/>
      <c r="T302" s="355"/>
      <c r="U302" s="355"/>
      <c r="V302" s="355"/>
      <c r="W302" s="355"/>
      <c r="X302" s="355"/>
      <c r="Y302" s="355"/>
      <c r="Z302" s="355"/>
      <c r="AA302" s="355"/>
    </row>
    <row r="303" spans="1:27" ht="14.25" customHeight="1" x14ac:dyDescent="0.2">
      <c r="A303" s="364"/>
      <c r="B303" s="355"/>
      <c r="C303" s="355"/>
      <c r="D303" s="355"/>
      <c r="E303" s="365"/>
      <c r="F303" s="355"/>
      <c r="G303" s="355"/>
      <c r="H303" s="355"/>
      <c r="I303" s="355"/>
      <c r="J303" s="355"/>
      <c r="K303" s="355"/>
      <c r="L303" s="355"/>
      <c r="M303" s="355"/>
      <c r="N303" s="355"/>
      <c r="O303" s="355"/>
      <c r="P303" s="355"/>
      <c r="Q303" s="355"/>
      <c r="R303" s="355"/>
      <c r="S303" s="355"/>
      <c r="T303" s="355"/>
      <c r="U303" s="355"/>
      <c r="V303" s="355"/>
      <c r="W303" s="355"/>
      <c r="X303" s="355"/>
      <c r="Y303" s="355"/>
      <c r="Z303" s="355"/>
      <c r="AA303" s="355"/>
    </row>
    <row r="304" spans="1:27" ht="14.25" customHeight="1" x14ac:dyDescent="0.2">
      <c r="A304" s="364"/>
      <c r="B304" s="355"/>
      <c r="C304" s="355"/>
      <c r="D304" s="355"/>
      <c r="E304" s="365"/>
      <c r="F304" s="355"/>
      <c r="G304" s="355"/>
      <c r="H304" s="355"/>
      <c r="I304" s="355"/>
      <c r="J304" s="355"/>
      <c r="K304" s="355"/>
      <c r="L304" s="355"/>
      <c r="M304" s="355"/>
      <c r="N304" s="355"/>
      <c r="O304" s="355"/>
      <c r="P304" s="355"/>
      <c r="Q304" s="355"/>
      <c r="R304" s="355"/>
      <c r="S304" s="355"/>
      <c r="T304" s="355"/>
      <c r="U304" s="355"/>
      <c r="V304" s="355"/>
      <c r="W304" s="355"/>
      <c r="X304" s="355"/>
      <c r="Y304" s="355"/>
      <c r="Z304" s="355"/>
      <c r="AA304" s="355"/>
    </row>
    <row r="305" spans="1:27" ht="14.25" customHeight="1" x14ac:dyDescent="0.2">
      <c r="A305" s="364"/>
      <c r="B305" s="355"/>
      <c r="C305" s="355"/>
      <c r="D305" s="355"/>
      <c r="E305" s="365"/>
      <c r="F305" s="355"/>
      <c r="G305" s="355"/>
      <c r="H305" s="355"/>
      <c r="I305" s="355"/>
      <c r="J305" s="355"/>
      <c r="K305" s="355"/>
      <c r="L305" s="355"/>
      <c r="M305" s="355"/>
      <c r="N305" s="355"/>
      <c r="O305" s="355"/>
      <c r="P305" s="355"/>
      <c r="Q305" s="355"/>
      <c r="R305" s="355"/>
      <c r="S305" s="355"/>
      <c r="T305" s="355"/>
      <c r="U305" s="355"/>
      <c r="V305" s="355"/>
      <c r="W305" s="355"/>
      <c r="X305" s="355"/>
      <c r="Y305" s="355"/>
      <c r="Z305" s="355"/>
      <c r="AA305" s="355"/>
    </row>
    <row r="306" spans="1:27" ht="14.25" customHeight="1" x14ac:dyDescent="0.2">
      <c r="A306" s="364"/>
      <c r="B306" s="355"/>
      <c r="C306" s="355"/>
      <c r="D306" s="355"/>
      <c r="E306" s="365"/>
      <c r="F306" s="355"/>
      <c r="G306" s="355"/>
      <c r="H306" s="355"/>
      <c r="I306" s="355"/>
      <c r="J306" s="355"/>
      <c r="K306" s="355"/>
      <c r="L306" s="355"/>
      <c r="M306" s="355"/>
      <c r="N306" s="355"/>
      <c r="O306" s="355"/>
      <c r="P306" s="355"/>
      <c r="Q306" s="355"/>
      <c r="R306" s="355"/>
      <c r="S306" s="355"/>
      <c r="T306" s="355"/>
      <c r="U306" s="355"/>
      <c r="V306" s="355"/>
      <c r="W306" s="355"/>
      <c r="X306" s="355"/>
      <c r="Y306" s="355"/>
      <c r="Z306" s="355"/>
      <c r="AA306" s="355"/>
    </row>
    <row r="307" spans="1:27" ht="14.25" customHeight="1" x14ac:dyDescent="0.2">
      <c r="A307" s="364"/>
      <c r="B307" s="355"/>
      <c r="C307" s="355"/>
      <c r="D307" s="355"/>
      <c r="E307" s="365"/>
      <c r="F307" s="355"/>
      <c r="G307" s="355"/>
      <c r="H307" s="355"/>
      <c r="I307" s="355"/>
      <c r="J307" s="355"/>
      <c r="K307" s="355"/>
      <c r="L307" s="355"/>
      <c r="M307" s="355"/>
      <c r="N307" s="355"/>
      <c r="O307" s="355"/>
      <c r="P307" s="355"/>
      <c r="Q307" s="355"/>
      <c r="R307" s="355"/>
      <c r="S307" s="355"/>
      <c r="T307" s="355"/>
      <c r="U307" s="355"/>
      <c r="V307" s="355"/>
      <c r="W307" s="355"/>
      <c r="X307" s="355"/>
      <c r="Y307" s="355"/>
      <c r="Z307" s="355"/>
      <c r="AA307" s="355"/>
    </row>
    <row r="308" spans="1:27" ht="14.25" customHeight="1" x14ac:dyDescent="0.2">
      <c r="A308" s="364"/>
      <c r="B308" s="355"/>
      <c r="C308" s="355"/>
      <c r="D308" s="355"/>
      <c r="E308" s="365"/>
      <c r="F308" s="355"/>
      <c r="G308" s="355"/>
      <c r="H308" s="355"/>
      <c r="I308" s="355"/>
      <c r="J308" s="355"/>
      <c r="K308" s="355"/>
      <c r="L308" s="355"/>
      <c r="M308" s="355"/>
      <c r="N308" s="355"/>
      <c r="O308" s="355"/>
      <c r="P308" s="355"/>
      <c r="Q308" s="355"/>
      <c r="R308" s="355"/>
      <c r="S308" s="355"/>
      <c r="T308" s="355"/>
      <c r="U308" s="355"/>
      <c r="V308" s="355"/>
      <c r="W308" s="355"/>
      <c r="X308" s="355"/>
      <c r="Y308" s="355"/>
      <c r="Z308" s="355"/>
      <c r="AA308" s="355"/>
    </row>
    <row r="309" spans="1:27" ht="14.25" customHeight="1" x14ac:dyDescent="0.2">
      <c r="A309" s="364"/>
      <c r="B309" s="355"/>
      <c r="C309" s="355"/>
      <c r="D309" s="355"/>
      <c r="E309" s="365"/>
      <c r="F309" s="355"/>
      <c r="G309" s="355"/>
      <c r="H309" s="355"/>
      <c r="I309" s="355"/>
      <c r="J309" s="355"/>
      <c r="K309" s="355"/>
      <c r="L309" s="355"/>
      <c r="M309" s="355"/>
      <c r="N309" s="355"/>
      <c r="O309" s="355"/>
      <c r="P309" s="355"/>
      <c r="Q309" s="355"/>
      <c r="R309" s="355"/>
      <c r="S309" s="355"/>
      <c r="T309" s="355"/>
      <c r="U309" s="355"/>
      <c r="V309" s="355"/>
      <c r="W309" s="355"/>
      <c r="X309" s="355"/>
      <c r="Y309" s="355"/>
      <c r="Z309" s="355"/>
      <c r="AA309" s="355"/>
    </row>
    <row r="310" spans="1:27" ht="14.25" customHeight="1" x14ac:dyDescent="0.2">
      <c r="A310" s="364"/>
      <c r="B310" s="355"/>
      <c r="C310" s="355"/>
      <c r="D310" s="355"/>
      <c r="E310" s="365"/>
      <c r="F310" s="355"/>
      <c r="G310" s="355"/>
      <c r="H310" s="355"/>
      <c r="I310" s="355"/>
      <c r="J310" s="355"/>
      <c r="K310" s="355"/>
      <c r="L310" s="355"/>
      <c r="M310" s="355"/>
      <c r="N310" s="355"/>
      <c r="O310" s="355"/>
      <c r="P310" s="355"/>
      <c r="Q310" s="355"/>
      <c r="R310" s="355"/>
      <c r="S310" s="355"/>
      <c r="T310" s="355"/>
      <c r="U310" s="355"/>
      <c r="V310" s="355"/>
      <c r="W310" s="355"/>
      <c r="X310" s="355"/>
      <c r="Y310" s="355"/>
      <c r="Z310" s="355"/>
      <c r="AA310" s="355"/>
    </row>
    <row r="311" spans="1:27" ht="14.25" customHeight="1" x14ac:dyDescent="0.2">
      <c r="A311" s="364"/>
      <c r="B311" s="355"/>
      <c r="C311" s="355"/>
      <c r="D311" s="355"/>
      <c r="E311" s="365"/>
      <c r="F311" s="355"/>
      <c r="G311" s="355"/>
      <c r="H311" s="355"/>
      <c r="I311" s="355"/>
      <c r="J311" s="355"/>
      <c r="K311" s="355"/>
      <c r="L311" s="355"/>
      <c r="M311" s="355"/>
      <c r="N311" s="355"/>
      <c r="O311" s="355"/>
      <c r="P311" s="355"/>
      <c r="Q311" s="355"/>
      <c r="R311" s="355"/>
      <c r="S311" s="355"/>
      <c r="T311" s="355"/>
      <c r="U311" s="355"/>
      <c r="V311" s="355"/>
      <c r="W311" s="355"/>
      <c r="X311" s="355"/>
      <c r="Y311" s="355"/>
      <c r="Z311" s="355"/>
      <c r="AA311" s="355"/>
    </row>
    <row r="312" spans="1:27" ht="14.25" customHeight="1" x14ac:dyDescent="0.2">
      <c r="A312" s="364"/>
      <c r="B312" s="355"/>
      <c r="C312" s="355"/>
      <c r="D312" s="355"/>
      <c r="E312" s="365"/>
      <c r="F312" s="355"/>
      <c r="G312" s="355"/>
      <c r="H312" s="355"/>
      <c r="I312" s="355"/>
      <c r="J312" s="355"/>
      <c r="K312" s="355"/>
      <c r="L312" s="355"/>
      <c r="M312" s="355"/>
      <c r="N312" s="355"/>
      <c r="O312" s="355"/>
      <c r="P312" s="355"/>
      <c r="Q312" s="355"/>
      <c r="R312" s="355"/>
      <c r="S312" s="355"/>
      <c r="T312" s="355"/>
      <c r="U312" s="355"/>
      <c r="V312" s="355"/>
      <c r="W312" s="355"/>
      <c r="X312" s="355"/>
      <c r="Y312" s="355"/>
      <c r="Z312" s="355"/>
      <c r="AA312" s="355"/>
    </row>
    <row r="313" spans="1:27" ht="14.25" customHeight="1" x14ac:dyDescent="0.2">
      <c r="A313" s="364"/>
      <c r="B313" s="355"/>
      <c r="C313" s="355"/>
      <c r="D313" s="355"/>
      <c r="E313" s="365"/>
      <c r="F313" s="355"/>
      <c r="G313" s="355"/>
      <c r="H313" s="355"/>
      <c r="I313" s="355"/>
      <c r="J313" s="355"/>
      <c r="K313" s="355"/>
      <c r="L313" s="355"/>
      <c r="M313" s="355"/>
      <c r="N313" s="355"/>
      <c r="O313" s="355"/>
      <c r="P313" s="355"/>
      <c r="Q313" s="355"/>
      <c r="R313" s="355"/>
      <c r="S313" s="355"/>
      <c r="T313" s="355"/>
      <c r="U313" s="355"/>
      <c r="V313" s="355"/>
      <c r="W313" s="355"/>
      <c r="X313" s="355"/>
      <c r="Y313" s="355"/>
      <c r="Z313" s="355"/>
      <c r="AA313" s="355"/>
    </row>
    <row r="314" spans="1:27" ht="14.25" customHeight="1" x14ac:dyDescent="0.2">
      <c r="A314" s="364"/>
      <c r="B314" s="355"/>
      <c r="C314" s="355"/>
      <c r="D314" s="355"/>
      <c r="E314" s="365"/>
      <c r="F314" s="355"/>
      <c r="G314" s="355"/>
      <c r="H314" s="355"/>
      <c r="I314" s="355"/>
      <c r="J314" s="355"/>
      <c r="K314" s="355"/>
      <c r="L314" s="355"/>
      <c r="M314" s="355"/>
      <c r="N314" s="355"/>
      <c r="O314" s="355"/>
      <c r="P314" s="355"/>
      <c r="Q314" s="355"/>
      <c r="R314" s="355"/>
      <c r="S314" s="355"/>
      <c r="T314" s="355"/>
      <c r="U314" s="355"/>
      <c r="V314" s="355"/>
      <c r="W314" s="355"/>
      <c r="X314" s="355"/>
      <c r="Y314" s="355"/>
      <c r="Z314" s="355"/>
      <c r="AA314" s="355"/>
    </row>
    <row r="315" spans="1:27" ht="14.25" customHeight="1" x14ac:dyDescent="0.2">
      <c r="A315" s="364"/>
      <c r="B315" s="355"/>
      <c r="C315" s="355"/>
      <c r="D315" s="355"/>
      <c r="E315" s="365"/>
      <c r="F315" s="355"/>
      <c r="G315" s="355"/>
      <c r="H315" s="355"/>
      <c r="I315" s="355"/>
      <c r="J315" s="355"/>
      <c r="K315" s="355"/>
      <c r="L315" s="355"/>
      <c r="M315" s="355"/>
      <c r="N315" s="355"/>
      <c r="O315" s="355"/>
      <c r="P315" s="355"/>
      <c r="Q315" s="355"/>
      <c r="R315" s="355"/>
      <c r="S315" s="355"/>
      <c r="T315" s="355"/>
      <c r="U315" s="355"/>
      <c r="V315" s="355"/>
      <c r="W315" s="355"/>
      <c r="X315" s="355"/>
      <c r="Y315" s="355"/>
      <c r="Z315" s="355"/>
      <c r="AA315" s="355"/>
    </row>
    <row r="316" spans="1:27" ht="14.25" customHeight="1" x14ac:dyDescent="0.2">
      <c r="A316" s="364"/>
      <c r="B316" s="355"/>
      <c r="C316" s="355"/>
      <c r="D316" s="355"/>
      <c r="E316" s="365"/>
      <c r="F316" s="355"/>
      <c r="G316" s="355"/>
      <c r="H316" s="355"/>
      <c r="I316" s="355"/>
      <c r="J316" s="355"/>
      <c r="K316" s="355"/>
      <c r="L316" s="355"/>
      <c r="M316" s="355"/>
      <c r="N316" s="355"/>
      <c r="O316" s="355"/>
      <c r="P316" s="355"/>
      <c r="Q316" s="355"/>
      <c r="R316" s="355"/>
      <c r="S316" s="355"/>
      <c r="T316" s="355"/>
      <c r="U316" s="355"/>
      <c r="V316" s="355"/>
      <c r="W316" s="355"/>
      <c r="X316" s="355"/>
      <c r="Y316" s="355"/>
      <c r="Z316" s="355"/>
      <c r="AA316" s="355"/>
    </row>
    <row r="317" spans="1:27" ht="14.25" customHeight="1" x14ac:dyDescent="0.2">
      <c r="A317" s="364"/>
      <c r="B317" s="355"/>
      <c r="C317" s="355"/>
      <c r="D317" s="355"/>
      <c r="E317" s="365"/>
      <c r="F317" s="355"/>
      <c r="G317" s="355"/>
      <c r="H317" s="355"/>
      <c r="I317" s="355"/>
      <c r="J317" s="355"/>
      <c r="K317" s="355"/>
      <c r="L317" s="355"/>
      <c r="M317" s="355"/>
      <c r="N317" s="355"/>
      <c r="O317" s="355"/>
      <c r="P317" s="355"/>
      <c r="Q317" s="355"/>
      <c r="R317" s="355"/>
      <c r="S317" s="355"/>
      <c r="T317" s="355"/>
      <c r="U317" s="355"/>
      <c r="V317" s="355"/>
      <c r="W317" s="355"/>
      <c r="X317" s="355"/>
      <c r="Y317" s="355"/>
      <c r="Z317" s="355"/>
      <c r="AA317" s="355"/>
    </row>
    <row r="318" spans="1:27" ht="14.25" customHeight="1" x14ac:dyDescent="0.2">
      <c r="A318" s="364"/>
      <c r="B318" s="355"/>
      <c r="C318" s="355"/>
      <c r="D318" s="355"/>
      <c r="E318" s="365"/>
      <c r="F318" s="355"/>
      <c r="G318" s="355"/>
      <c r="H318" s="355"/>
      <c r="I318" s="355"/>
      <c r="J318" s="355"/>
      <c r="K318" s="355"/>
      <c r="L318" s="355"/>
      <c r="M318" s="355"/>
      <c r="N318" s="355"/>
      <c r="O318" s="355"/>
      <c r="P318" s="355"/>
      <c r="Q318" s="355"/>
      <c r="R318" s="355"/>
      <c r="S318" s="355"/>
      <c r="T318" s="355"/>
      <c r="U318" s="355"/>
      <c r="V318" s="355"/>
      <c r="W318" s="355"/>
      <c r="X318" s="355"/>
      <c r="Y318" s="355"/>
      <c r="Z318" s="355"/>
      <c r="AA318" s="355"/>
    </row>
    <row r="319" spans="1:27" ht="14.25" customHeight="1" x14ac:dyDescent="0.2">
      <c r="A319" s="364"/>
      <c r="B319" s="355"/>
      <c r="C319" s="355"/>
      <c r="D319" s="355"/>
      <c r="E319" s="365"/>
      <c r="F319" s="355"/>
      <c r="G319" s="355"/>
      <c r="H319" s="355"/>
      <c r="I319" s="355"/>
      <c r="J319" s="355"/>
      <c r="K319" s="355"/>
      <c r="L319" s="355"/>
      <c r="M319" s="355"/>
      <c r="N319" s="355"/>
      <c r="O319" s="355"/>
      <c r="P319" s="355"/>
      <c r="Q319" s="355"/>
      <c r="R319" s="355"/>
      <c r="S319" s="355"/>
      <c r="T319" s="355"/>
      <c r="U319" s="355"/>
      <c r="V319" s="355"/>
      <c r="W319" s="355"/>
      <c r="X319" s="355"/>
      <c r="Y319" s="355"/>
      <c r="Z319" s="355"/>
      <c r="AA319" s="355"/>
    </row>
    <row r="320" spans="1:27" ht="14.25" customHeight="1" x14ac:dyDescent="0.2">
      <c r="A320" s="364"/>
      <c r="B320" s="355"/>
      <c r="C320" s="355"/>
      <c r="D320" s="355"/>
      <c r="E320" s="365"/>
      <c r="F320" s="355"/>
      <c r="G320" s="355"/>
      <c r="H320" s="355"/>
      <c r="I320" s="355"/>
      <c r="J320" s="355"/>
      <c r="K320" s="355"/>
      <c r="L320" s="355"/>
      <c r="M320" s="355"/>
      <c r="N320" s="355"/>
      <c r="O320" s="355"/>
      <c r="P320" s="355"/>
      <c r="Q320" s="355"/>
      <c r="R320" s="355"/>
      <c r="S320" s="355"/>
      <c r="T320" s="355"/>
      <c r="U320" s="355"/>
      <c r="V320" s="355"/>
      <c r="W320" s="355"/>
      <c r="X320" s="355"/>
      <c r="Y320" s="355"/>
      <c r="Z320" s="355"/>
      <c r="AA320" s="355"/>
    </row>
    <row r="321" spans="1:27" ht="14.25" customHeight="1" x14ac:dyDescent="0.2">
      <c r="A321" s="364"/>
      <c r="B321" s="355"/>
      <c r="C321" s="355"/>
      <c r="D321" s="355"/>
      <c r="E321" s="365"/>
      <c r="F321" s="355"/>
      <c r="G321" s="355"/>
      <c r="H321" s="355"/>
      <c r="I321" s="355"/>
      <c r="J321" s="355"/>
      <c r="K321" s="355"/>
      <c r="L321" s="355"/>
      <c r="M321" s="355"/>
      <c r="N321" s="355"/>
      <c r="O321" s="355"/>
      <c r="P321" s="355"/>
      <c r="Q321" s="355"/>
      <c r="R321" s="355"/>
      <c r="S321" s="355"/>
      <c r="T321" s="355"/>
      <c r="U321" s="355"/>
      <c r="V321" s="355"/>
      <c r="W321" s="355"/>
      <c r="X321" s="355"/>
      <c r="Y321" s="355"/>
      <c r="Z321" s="355"/>
      <c r="AA321" s="355"/>
    </row>
    <row r="322" spans="1:27" ht="14.25" customHeight="1" x14ac:dyDescent="0.2">
      <c r="A322" s="364"/>
      <c r="B322" s="355"/>
      <c r="C322" s="355"/>
      <c r="D322" s="355"/>
      <c r="E322" s="365"/>
      <c r="F322" s="355"/>
      <c r="G322" s="355"/>
      <c r="H322" s="355"/>
      <c r="I322" s="355"/>
      <c r="J322" s="355"/>
      <c r="K322" s="355"/>
      <c r="L322" s="355"/>
      <c r="M322" s="355"/>
      <c r="N322" s="355"/>
      <c r="O322" s="355"/>
      <c r="P322" s="355"/>
      <c r="Q322" s="355"/>
      <c r="R322" s="355"/>
      <c r="S322" s="355"/>
      <c r="T322" s="355"/>
      <c r="U322" s="355"/>
      <c r="V322" s="355"/>
      <c r="W322" s="355"/>
      <c r="X322" s="355"/>
      <c r="Y322" s="355"/>
      <c r="Z322" s="355"/>
      <c r="AA322" s="355"/>
    </row>
    <row r="323" spans="1:27" ht="14.25" customHeight="1" x14ac:dyDescent="0.2">
      <c r="A323" s="364"/>
      <c r="B323" s="355"/>
      <c r="C323" s="355"/>
      <c r="D323" s="355"/>
      <c r="E323" s="365"/>
      <c r="F323" s="355"/>
      <c r="G323" s="355"/>
      <c r="H323" s="355"/>
      <c r="I323" s="355"/>
      <c r="J323" s="355"/>
      <c r="K323" s="355"/>
      <c r="L323" s="355"/>
      <c r="M323" s="355"/>
      <c r="N323" s="355"/>
      <c r="O323" s="355"/>
      <c r="P323" s="355"/>
      <c r="Q323" s="355"/>
      <c r="R323" s="355"/>
      <c r="S323" s="355"/>
      <c r="T323" s="355"/>
      <c r="U323" s="355"/>
      <c r="V323" s="355"/>
      <c r="W323" s="355"/>
      <c r="X323" s="355"/>
      <c r="Y323" s="355"/>
      <c r="Z323" s="355"/>
      <c r="AA323" s="355"/>
    </row>
    <row r="324" spans="1:27" ht="14.25" customHeight="1" x14ac:dyDescent="0.2">
      <c r="A324" s="364"/>
      <c r="B324" s="355"/>
      <c r="C324" s="355"/>
      <c r="D324" s="355"/>
      <c r="E324" s="365"/>
      <c r="F324" s="355"/>
      <c r="G324" s="355"/>
      <c r="H324" s="355"/>
      <c r="I324" s="355"/>
      <c r="J324" s="355"/>
      <c r="K324" s="355"/>
      <c r="L324" s="355"/>
      <c r="M324" s="355"/>
      <c r="N324" s="355"/>
      <c r="O324" s="355"/>
      <c r="P324" s="355"/>
      <c r="Q324" s="355"/>
      <c r="R324" s="355"/>
      <c r="S324" s="355"/>
      <c r="T324" s="355"/>
      <c r="U324" s="355"/>
      <c r="V324" s="355"/>
      <c r="W324" s="355"/>
      <c r="X324" s="355"/>
      <c r="Y324" s="355"/>
      <c r="Z324" s="355"/>
      <c r="AA324" s="355"/>
    </row>
    <row r="325" spans="1:27" ht="14.25" customHeight="1" x14ac:dyDescent="0.2">
      <c r="A325" s="364"/>
      <c r="B325" s="355"/>
      <c r="C325" s="355"/>
      <c r="D325" s="355"/>
      <c r="E325" s="365"/>
      <c r="F325" s="355"/>
      <c r="G325" s="355"/>
      <c r="H325" s="355"/>
      <c r="I325" s="355"/>
      <c r="J325" s="355"/>
      <c r="K325" s="355"/>
      <c r="L325" s="355"/>
      <c r="M325" s="355"/>
      <c r="N325" s="355"/>
      <c r="O325" s="355"/>
      <c r="P325" s="355"/>
      <c r="Q325" s="355"/>
      <c r="R325" s="355"/>
      <c r="S325" s="355"/>
      <c r="T325" s="355"/>
      <c r="U325" s="355"/>
      <c r="V325" s="355"/>
      <c r="W325" s="355"/>
      <c r="X325" s="355"/>
      <c r="Y325" s="355"/>
      <c r="Z325" s="355"/>
      <c r="AA325" s="355"/>
    </row>
    <row r="326" spans="1:27" ht="14.25" customHeight="1" x14ac:dyDescent="0.2">
      <c r="A326" s="364"/>
      <c r="B326" s="355"/>
      <c r="C326" s="355"/>
      <c r="D326" s="355"/>
      <c r="E326" s="365"/>
      <c r="F326" s="355"/>
      <c r="G326" s="355"/>
      <c r="H326" s="355"/>
      <c r="I326" s="355"/>
      <c r="J326" s="355"/>
      <c r="K326" s="355"/>
      <c r="L326" s="355"/>
      <c r="M326" s="355"/>
      <c r="N326" s="355"/>
      <c r="O326" s="355"/>
      <c r="P326" s="355"/>
      <c r="Q326" s="355"/>
      <c r="R326" s="355"/>
      <c r="S326" s="355"/>
      <c r="T326" s="355"/>
      <c r="U326" s="355"/>
      <c r="V326" s="355"/>
      <c r="W326" s="355"/>
      <c r="X326" s="355"/>
      <c r="Y326" s="355"/>
      <c r="Z326" s="355"/>
      <c r="AA326" s="355"/>
    </row>
    <row r="327" spans="1:27" ht="14.25" customHeight="1" x14ac:dyDescent="0.2">
      <c r="A327" s="364"/>
      <c r="B327" s="355"/>
      <c r="C327" s="355"/>
      <c r="D327" s="355"/>
      <c r="E327" s="365"/>
      <c r="F327" s="355"/>
      <c r="G327" s="355"/>
      <c r="H327" s="355"/>
      <c r="I327" s="355"/>
      <c r="J327" s="355"/>
      <c r="K327" s="355"/>
      <c r="L327" s="355"/>
      <c r="M327" s="355"/>
      <c r="N327" s="355"/>
      <c r="O327" s="355"/>
      <c r="P327" s="355"/>
      <c r="Q327" s="355"/>
      <c r="R327" s="355"/>
      <c r="S327" s="355"/>
      <c r="T327" s="355"/>
      <c r="U327" s="355"/>
      <c r="V327" s="355"/>
      <c r="W327" s="355"/>
      <c r="X327" s="355"/>
      <c r="Y327" s="355"/>
      <c r="Z327" s="355"/>
      <c r="AA327" s="355"/>
    </row>
    <row r="328" spans="1:27" ht="14.25" customHeight="1" x14ac:dyDescent="0.2">
      <c r="A328" s="364"/>
      <c r="B328" s="355"/>
      <c r="C328" s="355"/>
      <c r="D328" s="355"/>
      <c r="E328" s="365"/>
      <c r="F328" s="355"/>
      <c r="G328" s="355"/>
      <c r="H328" s="355"/>
      <c r="I328" s="355"/>
      <c r="J328" s="355"/>
      <c r="K328" s="355"/>
      <c r="L328" s="355"/>
      <c r="M328" s="355"/>
      <c r="N328" s="355"/>
      <c r="O328" s="355"/>
      <c r="P328" s="355"/>
      <c r="Q328" s="355"/>
      <c r="R328" s="355"/>
      <c r="S328" s="355"/>
      <c r="T328" s="355"/>
      <c r="U328" s="355"/>
      <c r="V328" s="355"/>
      <c r="W328" s="355"/>
      <c r="X328" s="355"/>
      <c r="Y328" s="355"/>
      <c r="Z328" s="355"/>
      <c r="AA328" s="355"/>
    </row>
    <row r="329" spans="1:27" ht="14.25" customHeight="1" x14ac:dyDescent="0.2">
      <c r="A329" s="364"/>
      <c r="B329" s="355"/>
      <c r="C329" s="355"/>
      <c r="D329" s="355"/>
      <c r="E329" s="365"/>
      <c r="F329" s="355"/>
      <c r="G329" s="355"/>
      <c r="H329" s="355"/>
      <c r="I329" s="355"/>
      <c r="J329" s="355"/>
      <c r="K329" s="355"/>
      <c r="L329" s="355"/>
      <c r="M329" s="355"/>
      <c r="N329" s="355"/>
      <c r="O329" s="355"/>
      <c r="P329" s="355"/>
      <c r="Q329" s="355"/>
      <c r="R329" s="355"/>
      <c r="S329" s="355"/>
      <c r="T329" s="355"/>
      <c r="U329" s="355"/>
      <c r="V329" s="355"/>
      <c r="W329" s="355"/>
      <c r="X329" s="355"/>
      <c r="Y329" s="355"/>
      <c r="Z329" s="355"/>
      <c r="AA329" s="355"/>
    </row>
    <row r="330" spans="1:27" ht="14.25" customHeight="1" x14ac:dyDescent="0.2">
      <c r="A330" s="364"/>
      <c r="B330" s="355"/>
      <c r="C330" s="355"/>
      <c r="D330" s="355"/>
      <c r="E330" s="365"/>
      <c r="F330" s="355"/>
      <c r="G330" s="355"/>
      <c r="H330" s="355"/>
      <c r="I330" s="355"/>
      <c r="J330" s="355"/>
      <c r="K330" s="355"/>
      <c r="L330" s="355"/>
      <c r="M330" s="355"/>
      <c r="N330" s="355"/>
      <c r="O330" s="355"/>
      <c r="P330" s="355"/>
      <c r="Q330" s="355"/>
      <c r="R330" s="355"/>
      <c r="S330" s="355"/>
      <c r="T330" s="355"/>
      <c r="U330" s="355"/>
      <c r="V330" s="355"/>
      <c r="W330" s="355"/>
      <c r="X330" s="355"/>
      <c r="Y330" s="355"/>
      <c r="Z330" s="355"/>
      <c r="AA330" s="355"/>
    </row>
    <row r="331" spans="1:27" ht="14.25" customHeight="1" x14ac:dyDescent="0.2">
      <c r="A331" s="364"/>
      <c r="B331" s="355"/>
      <c r="C331" s="355"/>
      <c r="D331" s="355"/>
      <c r="E331" s="365"/>
      <c r="F331" s="355"/>
      <c r="G331" s="355"/>
      <c r="H331" s="355"/>
      <c r="I331" s="355"/>
      <c r="J331" s="355"/>
      <c r="K331" s="355"/>
      <c r="L331" s="355"/>
      <c r="M331" s="355"/>
      <c r="N331" s="355"/>
      <c r="O331" s="355"/>
      <c r="P331" s="355"/>
      <c r="Q331" s="355"/>
      <c r="R331" s="355"/>
      <c r="S331" s="355"/>
      <c r="T331" s="355"/>
      <c r="U331" s="355"/>
      <c r="V331" s="355"/>
      <c r="W331" s="355"/>
      <c r="X331" s="355"/>
      <c r="Y331" s="355"/>
      <c r="Z331" s="355"/>
      <c r="AA331" s="355"/>
    </row>
    <row r="332" spans="1:27" ht="14.25" customHeight="1" x14ac:dyDescent="0.2">
      <c r="A332" s="364"/>
      <c r="B332" s="355"/>
      <c r="C332" s="355"/>
      <c r="D332" s="355"/>
      <c r="E332" s="365"/>
      <c r="F332" s="355"/>
      <c r="G332" s="355"/>
      <c r="H332" s="355"/>
      <c r="I332" s="355"/>
      <c r="J332" s="355"/>
      <c r="K332" s="355"/>
      <c r="L332" s="355"/>
      <c r="M332" s="355"/>
      <c r="N332" s="355"/>
      <c r="O332" s="355"/>
      <c r="P332" s="355"/>
      <c r="Q332" s="355"/>
      <c r="R332" s="355"/>
      <c r="S332" s="355"/>
      <c r="T332" s="355"/>
      <c r="U332" s="355"/>
      <c r="V332" s="355"/>
      <c r="W332" s="355"/>
      <c r="X332" s="355"/>
      <c r="Y332" s="355"/>
      <c r="Z332" s="355"/>
      <c r="AA332" s="355"/>
    </row>
    <row r="333" spans="1:27" ht="14.25" customHeight="1" x14ac:dyDescent="0.2">
      <c r="A333" s="364"/>
      <c r="B333" s="355"/>
      <c r="C333" s="355"/>
      <c r="D333" s="355"/>
      <c r="E333" s="365"/>
      <c r="F333" s="355"/>
      <c r="G333" s="355"/>
      <c r="H333" s="355"/>
      <c r="I333" s="355"/>
      <c r="J333" s="355"/>
      <c r="K333" s="355"/>
      <c r="L333" s="355"/>
      <c r="M333" s="355"/>
      <c r="N333" s="355"/>
      <c r="O333" s="355"/>
      <c r="P333" s="355"/>
      <c r="Q333" s="355"/>
      <c r="R333" s="355"/>
      <c r="S333" s="355"/>
      <c r="T333" s="355"/>
      <c r="U333" s="355"/>
      <c r="V333" s="355"/>
      <c r="W333" s="355"/>
      <c r="X333" s="355"/>
      <c r="Y333" s="355"/>
      <c r="Z333" s="355"/>
      <c r="AA333" s="355"/>
    </row>
    <row r="334" spans="1:27" ht="14.25" customHeight="1" x14ac:dyDescent="0.2">
      <c r="A334" s="364"/>
      <c r="B334" s="355"/>
      <c r="C334" s="355"/>
      <c r="D334" s="355"/>
      <c r="E334" s="365"/>
      <c r="F334" s="355"/>
      <c r="G334" s="355"/>
      <c r="H334" s="355"/>
      <c r="I334" s="355"/>
      <c r="J334" s="355"/>
      <c r="K334" s="355"/>
      <c r="L334" s="355"/>
      <c r="M334" s="355"/>
      <c r="N334" s="355"/>
      <c r="O334" s="355"/>
      <c r="P334" s="355"/>
      <c r="Q334" s="355"/>
      <c r="R334" s="355"/>
      <c r="S334" s="355"/>
      <c r="T334" s="355"/>
      <c r="U334" s="355"/>
      <c r="V334" s="355"/>
      <c r="W334" s="355"/>
      <c r="X334" s="355"/>
      <c r="Y334" s="355"/>
      <c r="Z334" s="355"/>
      <c r="AA334" s="355"/>
    </row>
    <row r="335" spans="1:27" ht="14.25" customHeight="1" x14ac:dyDescent="0.2">
      <c r="A335" s="364"/>
      <c r="B335" s="355"/>
      <c r="C335" s="355"/>
      <c r="D335" s="355"/>
      <c r="E335" s="365"/>
      <c r="F335" s="355"/>
      <c r="G335" s="355"/>
      <c r="H335" s="355"/>
      <c r="I335" s="355"/>
      <c r="J335" s="355"/>
      <c r="K335" s="355"/>
      <c r="L335" s="355"/>
      <c r="M335" s="355"/>
      <c r="N335" s="355"/>
      <c r="O335" s="355"/>
      <c r="P335" s="355"/>
      <c r="Q335" s="355"/>
      <c r="R335" s="355"/>
      <c r="S335" s="355"/>
      <c r="T335" s="355"/>
      <c r="U335" s="355"/>
      <c r="V335" s="355"/>
      <c r="W335" s="355"/>
      <c r="X335" s="355"/>
      <c r="Y335" s="355"/>
      <c r="Z335" s="355"/>
      <c r="AA335" s="355"/>
    </row>
    <row r="336" spans="1:27" ht="14.25" customHeight="1" x14ac:dyDescent="0.2">
      <c r="A336" s="364"/>
      <c r="B336" s="355"/>
      <c r="C336" s="355"/>
      <c r="D336" s="355"/>
      <c r="E336" s="365"/>
      <c r="F336" s="355"/>
      <c r="G336" s="355"/>
      <c r="H336" s="355"/>
      <c r="I336" s="355"/>
      <c r="J336" s="355"/>
      <c r="K336" s="355"/>
      <c r="L336" s="355"/>
      <c r="M336" s="355"/>
      <c r="N336" s="355"/>
      <c r="O336" s="355"/>
      <c r="P336" s="355"/>
      <c r="Q336" s="355"/>
      <c r="R336" s="355"/>
      <c r="S336" s="355"/>
      <c r="T336" s="355"/>
      <c r="U336" s="355"/>
      <c r="V336" s="355"/>
      <c r="W336" s="355"/>
      <c r="X336" s="355"/>
      <c r="Y336" s="355"/>
      <c r="Z336" s="355"/>
      <c r="AA336" s="355"/>
    </row>
    <row r="337" spans="1:27" ht="14.25" customHeight="1" x14ac:dyDescent="0.2">
      <c r="A337" s="364"/>
      <c r="B337" s="355"/>
      <c r="C337" s="355"/>
      <c r="D337" s="355"/>
      <c r="E337" s="365"/>
      <c r="F337" s="355"/>
      <c r="G337" s="355"/>
      <c r="H337" s="355"/>
      <c r="I337" s="355"/>
      <c r="J337" s="355"/>
      <c r="K337" s="355"/>
      <c r="L337" s="355"/>
      <c r="M337" s="355"/>
      <c r="N337" s="355"/>
      <c r="O337" s="355"/>
      <c r="P337" s="355"/>
      <c r="Q337" s="355"/>
      <c r="R337" s="355"/>
      <c r="S337" s="355"/>
      <c r="T337" s="355"/>
      <c r="U337" s="355"/>
      <c r="V337" s="355"/>
      <c r="W337" s="355"/>
      <c r="X337" s="355"/>
      <c r="Y337" s="355"/>
      <c r="Z337" s="355"/>
      <c r="AA337" s="355"/>
    </row>
    <row r="338" spans="1:27" ht="14.25" customHeight="1" x14ac:dyDescent="0.2">
      <c r="A338" s="364"/>
      <c r="B338" s="355"/>
      <c r="C338" s="355"/>
      <c r="D338" s="355"/>
      <c r="E338" s="365"/>
      <c r="F338" s="355"/>
      <c r="G338" s="355"/>
      <c r="H338" s="355"/>
      <c r="I338" s="355"/>
      <c r="J338" s="355"/>
      <c r="K338" s="355"/>
      <c r="L338" s="355"/>
      <c r="M338" s="355"/>
      <c r="N338" s="355"/>
      <c r="O338" s="355"/>
      <c r="P338" s="355"/>
      <c r="Q338" s="355"/>
      <c r="R338" s="355"/>
      <c r="S338" s="355"/>
      <c r="T338" s="355"/>
      <c r="U338" s="355"/>
      <c r="V338" s="355"/>
      <c r="W338" s="355"/>
      <c r="X338" s="355"/>
      <c r="Y338" s="355"/>
      <c r="Z338" s="355"/>
      <c r="AA338" s="355"/>
    </row>
    <row r="339" spans="1:27" ht="14.25" customHeight="1" x14ac:dyDescent="0.2">
      <c r="A339" s="364"/>
      <c r="B339" s="355"/>
      <c r="C339" s="355"/>
      <c r="D339" s="355"/>
      <c r="E339" s="365"/>
      <c r="F339" s="355"/>
      <c r="G339" s="355"/>
      <c r="H339" s="355"/>
      <c r="I339" s="355"/>
      <c r="J339" s="355"/>
      <c r="K339" s="355"/>
      <c r="L339" s="355"/>
      <c r="M339" s="355"/>
      <c r="N339" s="355"/>
      <c r="O339" s="355"/>
      <c r="P339" s="355"/>
      <c r="Q339" s="355"/>
      <c r="R339" s="355"/>
      <c r="S339" s="355"/>
      <c r="T339" s="355"/>
      <c r="U339" s="355"/>
      <c r="V339" s="355"/>
      <c r="W339" s="355"/>
      <c r="X339" s="355"/>
      <c r="Y339" s="355"/>
      <c r="Z339" s="355"/>
      <c r="AA339" s="355"/>
    </row>
    <row r="340" spans="1:27" ht="14.25" customHeight="1" x14ac:dyDescent="0.2">
      <c r="A340" s="364"/>
      <c r="B340" s="355"/>
      <c r="C340" s="355"/>
      <c r="D340" s="355"/>
      <c r="E340" s="365"/>
      <c r="F340" s="355"/>
      <c r="G340" s="355"/>
      <c r="H340" s="355"/>
      <c r="I340" s="355"/>
      <c r="J340" s="355"/>
      <c r="K340" s="355"/>
      <c r="L340" s="355"/>
      <c r="M340" s="355"/>
      <c r="N340" s="355"/>
      <c r="O340" s="355"/>
      <c r="P340" s="355"/>
      <c r="Q340" s="355"/>
      <c r="R340" s="355"/>
      <c r="S340" s="355"/>
      <c r="T340" s="355"/>
      <c r="U340" s="355"/>
      <c r="V340" s="355"/>
      <c r="W340" s="355"/>
      <c r="X340" s="355"/>
      <c r="Y340" s="355"/>
      <c r="Z340" s="355"/>
      <c r="AA340" s="355"/>
    </row>
    <row r="341" spans="1:27" ht="14.25" customHeight="1" x14ac:dyDescent="0.2">
      <c r="A341" s="364"/>
      <c r="B341" s="355"/>
      <c r="C341" s="355"/>
      <c r="D341" s="355"/>
      <c r="E341" s="365"/>
      <c r="F341" s="355"/>
      <c r="G341" s="355"/>
      <c r="H341" s="355"/>
      <c r="I341" s="355"/>
      <c r="J341" s="355"/>
      <c r="K341" s="355"/>
      <c r="L341" s="355"/>
      <c r="M341" s="355"/>
      <c r="N341" s="355"/>
      <c r="O341" s="355"/>
      <c r="P341" s="355"/>
      <c r="Q341" s="355"/>
      <c r="R341" s="355"/>
      <c r="S341" s="355"/>
      <c r="T341" s="355"/>
      <c r="U341" s="355"/>
      <c r="V341" s="355"/>
      <c r="W341" s="355"/>
      <c r="X341" s="355"/>
      <c r="Y341" s="355"/>
      <c r="Z341" s="355"/>
      <c r="AA341" s="355"/>
    </row>
    <row r="342" spans="1:27" ht="14.25" customHeight="1" x14ac:dyDescent="0.2">
      <c r="A342" s="364"/>
      <c r="B342" s="355"/>
      <c r="C342" s="355"/>
      <c r="D342" s="355"/>
      <c r="E342" s="365"/>
      <c r="F342" s="355"/>
      <c r="G342" s="355"/>
      <c r="H342" s="355"/>
      <c r="I342" s="355"/>
      <c r="J342" s="355"/>
      <c r="K342" s="355"/>
      <c r="L342" s="355"/>
      <c r="M342" s="355"/>
      <c r="N342" s="355"/>
      <c r="O342" s="355"/>
      <c r="P342" s="355"/>
      <c r="Q342" s="355"/>
      <c r="R342" s="355"/>
      <c r="S342" s="355"/>
      <c r="T342" s="355"/>
      <c r="U342" s="355"/>
      <c r="V342" s="355"/>
      <c r="W342" s="355"/>
      <c r="X342" s="355"/>
      <c r="Y342" s="355"/>
      <c r="Z342" s="355"/>
      <c r="AA342" s="355"/>
    </row>
    <row r="343" spans="1:27" ht="14.25" customHeight="1" x14ac:dyDescent="0.2">
      <c r="A343" s="364"/>
      <c r="B343" s="355"/>
      <c r="C343" s="355"/>
      <c r="D343" s="355"/>
      <c r="E343" s="365"/>
      <c r="F343" s="355"/>
      <c r="G343" s="355"/>
      <c r="H343" s="355"/>
      <c r="I343" s="355"/>
      <c r="J343" s="355"/>
      <c r="K343" s="355"/>
      <c r="L343" s="355"/>
      <c r="M343" s="355"/>
      <c r="N343" s="355"/>
      <c r="O343" s="355"/>
      <c r="P343" s="355"/>
      <c r="Q343" s="355"/>
      <c r="R343" s="355"/>
      <c r="S343" s="355"/>
      <c r="T343" s="355"/>
      <c r="U343" s="355"/>
      <c r="V343" s="355"/>
      <c r="W343" s="355"/>
      <c r="X343" s="355"/>
      <c r="Y343" s="355"/>
      <c r="Z343" s="355"/>
      <c r="AA343" s="355"/>
    </row>
    <row r="344" spans="1:27" ht="14.25" customHeight="1" x14ac:dyDescent="0.2">
      <c r="A344" s="364"/>
      <c r="B344" s="355"/>
      <c r="C344" s="355"/>
      <c r="D344" s="355"/>
      <c r="E344" s="365"/>
      <c r="F344" s="355"/>
      <c r="G344" s="355"/>
      <c r="H344" s="355"/>
      <c r="I344" s="355"/>
      <c r="J344" s="355"/>
      <c r="K344" s="355"/>
      <c r="L344" s="355"/>
      <c r="M344" s="355"/>
      <c r="N344" s="355"/>
      <c r="O344" s="355"/>
      <c r="P344" s="355"/>
      <c r="Q344" s="355"/>
      <c r="R344" s="355"/>
      <c r="S344" s="355"/>
      <c r="T344" s="355"/>
      <c r="U344" s="355"/>
      <c r="V344" s="355"/>
      <c r="W344" s="355"/>
      <c r="X344" s="355"/>
      <c r="Y344" s="355"/>
      <c r="Z344" s="355"/>
      <c r="AA344" s="355"/>
    </row>
    <row r="345" spans="1:27" ht="14.25" customHeight="1" x14ac:dyDescent="0.2">
      <c r="A345" s="364"/>
      <c r="B345" s="355"/>
      <c r="C345" s="355"/>
      <c r="D345" s="355"/>
      <c r="E345" s="365"/>
      <c r="F345" s="355"/>
      <c r="G345" s="355"/>
      <c r="H345" s="355"/>
      <c r="I345" s="355"/>
      <c r="J345" s="355"/>
      <c r="K345" s="355"/>
      <c r="L345" s="355"/>
      <c r="M345" s="355"/>
      <c r="N345" s="355"/>
      <c r="O345" s="355"/>
      <c r="P345" s="355"/>
      <c r="Q345" s="355"/>
      <c r="R345" s="355"/>
      <c r="S345" s="355"/>
      <c r="T345" s="355"/>
      <c r="U345" s="355"/>
      <c r="V345" s="355"/>
      <c r="W345" s="355"/>
      <c r="X345" s="355"/>
      <c r="Y345" s="355"/>
      <c r="Z345" s="355"/>
      <c r="AA345" s="355"/>
    </row>
    <row r="346" spans="1:27" ht="14.25" customHeight="1" x14ac:dyDescent="0.2">
      <c r="A346" s="364"/>
      <c r="B346" s="355"/>
      <c r="C346" s="355"/>
      <c r="D346" s="355"/>
      <c r="E346" s="365"/>
      <c r="F346" s="355"/>
      <c r="G346" s="355"/>
      <c r="H346" s="355"/>
      <c r="I346" s="355"/>
      <c r="J346" s="355"/>
      <c r="K346" s="355"/>
      <c r="L346" s="355"/>
      <c r="M346" s="355"/>
      <c r="N346" s="355"/>
      <c r="O346" s="355"/>
      <c r="P346" s="355"/>
      <c r="Q346" s="355"/>
      <c r="R346" s="355"/>
      <c r="S346" s="355"/>
      <c r="T346" s="355"/>
      <c r="U346" s="355"/>
      <c r="V346" s="355"/>
      <c r="W346" s="355"/>
      <c r="X346" s="355"/>
      <c r="Y346" s="355"/>
      <c r="Z346" s="355"/>
      <c r="AA346" s="355"/>
    </row>
    <row r="347" spans="1:27" ht="14.25" customHeight="1" x14ac:dyDescent="0.2">
      <c r="A347" s="364"/>
      <c r="B347" s="355"/>
      <c r="C347" s="355"/>
      <c r="D347" s="355"/>
      <c r="E347" s="365"/>
      <c r="F347" s="355"/>
      <c r="G347" s="355"/>
      <c r="H347" s="355"/>
      <c r="I347" s="355"/>
      <c r="J347" s="355"/>
      <c r="K347" s="355"/>
      <c r="L347" s="355"/>
      <c r="M347" s="355"/>
      <c r="N347" s="355"/>
      <c r="O347" s="355"/>
      <c r="P347" s="355"/>
      <c r="Q347" s="355"/>
      <c r="R347" s="355"/>
      <c r="S347" s="355"/>
      <c r="T347" s="355"/>
      <c r="U347" s="355"/>
      <c r="V347" s="355"/>
      <c r="W347" s="355"/>
      <c r="X347" s="355"/>
      <c r="Y347" s="355"/>
      <c r="Z347" s="355"/>
      <c r="AA347" s="355"/>
    </row>
    <row r="348" spans="1:27" ht="14.25" customHeight="1" x14ac:dyDescent="0.2">
      <c r="A348" s="364"/>
      <c r="B348" s="355"/>
      <c r="C348" s="355"/>
      <c r="D348" s="355"/>
      <c r="E348" s="365"/>
      <c r="F348" s="355"/>
      <c r="G348" s="355"/>
      <c r="H348" s="355"/>
      <c r="I348" s="355"/>
      <c r="J348" s="355"/>
      <c r="K348" s="355"/>
      <c r="L348" s="355"/>
      <c r="M348" s="355"/>
      <c r="N348" s="355"/>
      <c r="O348" s="355"/>
      <c r="P348" s="355"/>
      <c r="Q348" s="355"/>
      <c r="R348" s="355"/>
      <c r="S348" s="355"/>
      <c r="T348" s="355"/>
      <c r="U348" s="355"/>
      <c r="V348" s="355"/>
      <c r="W348" s="355"/>
      <c r="X348" s="355"/>
      <c r="Y348" s="355"/>
      <c r="Z348" s="355"/>
      <c r="AA348" s="355"/>
    </row>
    <row r="349" spans="1:27" ht="14.25" customHeight="1" x14ac:dyDescent="0.2">
      <c r="A349" s="364"/>
      <c r="B349" s="355"/>
      <c r="C349" s="355"/>
      <c r="D349" s="355"/>
      <c r="E349" s="365"/>
      <c r="F349" s="355"/>
      <c r="G349" s="355"/>
      <c r="H349" s="355"/>
      <c r="I349" s="355"/>
      <c r="J349" s="355"/>
      <c r="K349" s="355"/>
      <c r="L349" s="355"/>
      <c r="M349" s="355"/>
      <c r="N349" s="355"/>
      <c r="O349" s="355"/>
      <c r="P349" s="355"/>
      <c r="Q349" s="355"/>
      <c r="R349" s="355"/>
      <c r="S349" s="355"/>
      <c r="T349" s="355"/>
      <c r="U349" s="355"/>
      <c r="V349" s="355"/>
      <c r="W349" s="355"/>
      <c r="X349" s="355"/>
      <c r="Y349" s="355"/>
      <c r="Z349" s="355"/>
      <c r="AA349" s="355"/>
    </row>
    <row r="350" spans="1:27" ht="14.25" customHeight="1" x14ac:dyDescent="0.2">
      <c r="A350" s="364"/>
      <c r="B350" s="355"/>
      <c r="C350" s="355"/>
      <c r="D350" s="355"/>
      <c r="E350" s="365"/>
      <c r="F350" s="355"/>
      <c r="G350" s="355"/>
      <c r="H350" s="355"/>
      <c r="I350" s="355"/>
      <c r="J350" s="355"/>
      <c r="K350" s="355"/>
      <c r="L350" s="355"/>
      <c r="M350" s="355"/>
      <c r="N350" s="355"/>
      <c r="O350" s="355"/>
      <c r="P350" s="355"/>
      <c r="Q350" s="355"/>
      <c r="R350" s="355"/>
      <c r="S350" s="355"/>
      <c r="T350" s="355"/>
      <c r="U350" s="355"/>
      <c r="V350" s="355"/>
      <c r="W350" s="355"/>
      <c r="X350" s="355"/>
      <c r="Y350" s="355"/>
      <c r="Z350" s="355"/>
      <c r="AA350" s="355"/>
    </row>
    <row r="351" spans="1:27" ht="14.25" customHeight="1" x14ac:dyDescent="0.2">
      <c r="A351" s="364"/>
      <c r="B351" s="355"/>
      <c r="C351" s="355"/>
      <c r="D351" s="355"/>
      <c r="E351" s="365"/>
      <c r="F351" s="355"/>
      <c r="G351" s="355"/>
      <c r="H351" s="355"/>
      <c r="I351" s="355"/>
      <c r="J351" s="355"/>
      <c r="K351" s="355"/>
      <c r="L351" s="355"/>
      <c r="M351" s="355"/>
      <c r="N351" s="355"/>
      <c r="O351" s="355"/>
      <c r="P351" s="355"/>
      <c r="Q351" s="355"/>
      <c r="R351" s="355"/>
      <c r="S351" s="355"/>
      <c r="T351" s="355"/>
      <c r="U351" s="355"/>
      <c r="V351" s="355"/>
      <c r="W351" s="355"/>
      <c r="X351" s="355"/>
      <c r="Y351" s="355"/>
      <c r="Z351" s="355"/>
      <c r="AA351" s="355"/>
    </row>
    <row r="352" spans="1:27" ht="14.25" customHeight="1" x14ac:dyDescent="0.2">
      <c r="A352" s="364"/>
      <c r="B352" s="355"/>
      <c r="C352" s="355"/>
      <c r="D352" s="355"/>
      <c r="E352" s="365"/>
      <c r="F352" s="355"/>
      <c r="G352" s="355"/>
      <c r="H352" s="355"/>
      <c r="I352" s="355"/>
      <c r="J352" s="355"/>
      <c r="K352" s="355"/>
      <c r="L352" s="355"/>
      <c r="M352" s="355"/>
      <c r="N352" s="355"/>
      <c r="O352" s="355"/>
      <c r="P352" s="355"/>
      <c r="Q352" s="355"/>
      <c r="R352" s="355"/>
      <c r="S352" s="355"/>
      <c r="T352" s="355"/>
      <c r="U352" s="355"/>
      <c r="V352" s="355"/>
      <c r="W352" s="355"/>
      <c r="X352" s="355"/>
      <c r="Y352" s="355"/>
      <c r="Z352" s="355"/>
      <c r="AA352" s="355"/>
    </row>
    <row r="353" spans="1:27" ht="14.25" customHeight="1" x14ac:dyDescent="0.2">
      <c r="A353" s="364"/>
      <c r="B353" s="355"/>
      <c r="C353" s="355"/>
      <c r="D353" s="355"/>
      <c r="E353" s="365"/>
      <c r="F353" s="355"/>
      <c r="G353" s="355"/>
      <c r="H353" s="355"/>
      <c r="I353" s="355"/>
      <c r="J353" s="355"/>
      <c r="K353" s="355"/>
      <c r="L353" s="355"/>
      <c r="M353" s="355"/>
      <c r="N353" s="355"/>
      <c r="O353" s="355"/>
      <c r="P353" s="355"/>
      <c r="Q353" s="355"/>
      <c r="R353" s="355"/>
      <c r="S353" s="355"/>
      <c r="T353" s="355"/>
      <c r="U353" s="355"/>
      <c r="V353" s="355"/>
      <c r="W353" s="355"/>
      <c r="X353" s="355"/>
      <c r="Y353" s="355"/>
      <c r="Z353" s="355"/>
      <c r="AA353" s="355"/>
    </row>
    <row r="354" spans="1:27" ht="14.25" customHeight="1" x14ac:dyDescent="0.2">
      <c r="A354" s="364"/>
      <c r="B354" s="355"/>
      <c r="C354" s="355"/>
      <c r="D354" s="355"/>
      <c r="E354" s="365"/>
      <c r="F354" s="355"/>
      <c r="G354" s="355"/>
      <c r="H354" s="355"/>
      <c r="I354" s="355"/>
      <c r="J354" s="355"/>
      <c r="K354" s="355"/>
      <c r="L354" s="355"/>
      <c r="M354" s="355"/>
      <c r="N354" s="355"/>
      <c r="O354" s="355"/>
      <c r="P354" s="355"/>
      <c r="Q354" s="355"/>
      <c r="R354" s="355"/>
      <c r="S354" s="355"/>
      <c r="T354" s="355"/>
      <c r="U354" s="355"/>
      <c r="V354" s="355"/>
      <c r="W354" s="355"/>
      <c r="X354" s="355"/>
      <c r="Y354" s="355"/>
      <c r="Z354" s="355"/>
      <c r="AA354" s="355"/>
    </row>
    <row r="355" spans="1:27" ht="14.25" customHeight="1" x14ac:dyDescent="0.2">
      <c r="A355" s="364"/>
      <c r="B355" s="355"/>
      <c r="C355" s="355"/>
      <c r="D355" s="355"/>
      <c r="E355" s="365"/>
      <c r="F355" s="355"/>
      <c r="G355" s="355"/>
      <c r="H355" s="355"/>
      <c r="I355" s="355"/>
      <c r="J355" s="355"/>
      <c r="K355" s="355"/>
      <c r="L355" s="355"/>
      <c r="M355" s="355"/>
      <c r="N355" s="355"/>
      <c r="O355" s="355"/>
      <c r="P355" s="355"/>
      <c r="Q355" s="355"/>
      <c r="R355" s="355"/>
      <c r="S355" s="355"/>
      <c r="T355" s="355"/>
      <c r="U355" s="355"/>
      <c r="V355" s="355"/>
      <c r="W355" s="355"/>
      <c r="X355" s="355"/>
      <c r="Y355" s="355"/>
      <c r="Z355" s="355"/>
      <c r="AA355" s="355"/>
    </row>
    <row r="356" spans="1:27" ht="14.25" customHeight="1" x14ac:dyDescent="0.2">
      <c r="A356" s="364"/>
      <c r="B356" s="355"/>
      <c r="C356" s="355"/>
      <c r="D356" s="355"/>
      <c r="E356" s="365"/>
      <c r="F356" s="355"/>
      <c r="G356" s="355"/>
      <c r="H356" s="355"/>
      <c r="I356" s="355"/>
      <c r="J356" s="355"/>
      <c r="K356" s="355"/>
      <c r="L356" s="355"/>
      <c r="M356" s="355"/>
      <c r="N356" s="355"/>
      <c r="O356" s="355"/>
      <c r="P356" s="355"/>
      <c r="Q356" s="355"/>
      <c r="R356" s="355"/>
      <c r="S356" s="355"/>
      <c r="T356" s="355"/>
      <c r="U356" s="355"/>
      <c r="V356" s="355"/>
      <c r="W356" s="355"/>
      <c r="X356" s="355"/>
      <c r="Y356" s="355"/>
      <c r="Z356" s="355"/>
      <c r="AA356" s="355"/>
    </row>
    <row r="357" spans="1:27" ht="14.25" customHeight="1" x14ac:dyDescent="0.2">
      <c r="A357" s="364"/>
      <c r="B357" s="355"/>
      <c r="C357" s="355"/>
      <c r="D357" s="355"/>
      <c r="E357" s="365"/>
      <c r="F357" s="355"/>
      <c r="G357" s="355"/>
      <c r="H357" s="355"/>
      <c r="I357" s="355"/>
      <c r="J357" s="355"/>
      <c r="K357" s="355"/>
      <c r="L357" s="355"/>
      <c r="M357" s="355"/>
      <c r="N357" s="355"/>
      <c r="O357" s="355"/>
      <c r="P357" s="355"/>
      <c r="Q357" s="355"/>
      <c r="R357" s="355"/>
      <c r="S357" s="355"/>
      <c r="T357" s="355"/>
      <c r="U357" s="355"/>
      <c r="V357" s="355"/>
      <c r="W357" s="355"/>
      <c r="X357" s="355"/>
      <c r="Y357" s="355"/>
      <c r="Z357" s="355"/>
      <c r="AA357" s="355"/>
    </row>
    <row r="358" spans="1:27" ht="14.25" customHeight="1" x14ac:dyDescent="0.2">
      <c r="A358" s="364"/>
      <c r="B358" s="355"/>
      <c r="C358" s="355"/>
      <c r="D358" s="355"/>
      <c r="E358" s="365"/>
      <c r="F358" s="355"/>
      <c r="G358" s="355"/>
      <c r="H358" s="355"/>
      <c r="I358" s="355"/>
      <c r="J358" s="355"/>
      <c r="K358" s="355"/>
      <c r="L358" s="355"/>
      <c r="M358" s="355"/>
      <c r="N358" s="355"/>
      <c r="O358" s="355"/>
      <c r="P358" s="355"/>
      <c r="Q358" s="355"/>
      <c r="R358" s="355"/>
      <c r="S358" s="355"/>
      <c r="T358" s="355"/>
      <c r="U358" s="355"/>
      <c r="V358" s="355"/>
      <c r="W358" s="355"/>
      <c r="X358" s="355"/>
      <c r="Y358" s="355"/>
      <c r="Z358" s="355"/>
      <c r="AA358" s="355"/>
    </row>
    <row r="359" spans="1:27" ht="14.25" customHeight="1" x14ac:dyDescent="0.2">
      <c r="A359" s="364"/>
      <c r="B359" s="355"/>
      <c r="C359" s="355"/>
      <c r="D359" s="355"/>
      <c r="E359" s="365"/>
      <c r="F359" s="355"/>
      <c r="G359" s="355"/>
      <c r="H359" s="355"/>
      <c r="I359" s="355"/>
      <c r="J359" s="355"/>
      <c r="K359" s="355"/>
      <c r="L359" s="355"/>
      <c r="M359" s="355"/>
      <c r="N359" s="355"/>
      <c r="O359" s="355"/>
      <c r="P359" s="355"/>
      <c r="Q359" s="355"/>
      <c r="R359" s="355"/>
      <c r="S359" s="355"/>
      <c r="T359" s="355"/>
      <c r="U359" s="355"/>
      <c r="V359" s="355"/>
      <c r="W359" s="355"/>
      <c r="X359" s="355"/>
      <c r="Y359" s="355"/>
      <c r="Z359" s="355"/>
      <c r="AA359" s="355"/>
    </row>
    <row r="360" spans="1:27" ht="14.25" customHeight="1" x14ac:dyDescent="0.2">
      <c r="A360" s="364"/>
      <c r="B360" s="355"/>
      <c r="C360" s="355"/>
      <c r="D360" s="355"/>
      <c r="E360" s="365"/>
      <c r="F360" s="355"/>
      <c r="G360" s="355"/>
      <c r="H360" s="355"/>
      <c r="I360" s="355"/>
      <c r="J360" s="355"/>
      <c r="K360" s="355"/>
      <c r="L360" s="355"/>
      <c r="M360" s="355"/>
      <c r="N360" s="355"/>
      <c r="O360" s="355"/>
      <c r="P360" s="355"/>
      <c r="Q360" s="355"/>
      <c r="R360" s="355"/>
      <c r="S360" s="355"/>
      <c r="T360" s="355"/>
      <c r="U360" s="355"/>
      <c r="V360" s="355"/>
      <c r="W360" s="355"/>
      <c r="X360" s="355"/>
      <c r="Y360" s="355"/>
      <c r="Z360" s="355"/>
      <c r="AA360" s="355"/>
    </row>
    <row r="361" spans="1:27" ht="14.25" customHeight="1" x14ac:dyDescent="0.2">
      <c r="A361" s="364"/>
      <c r="B361" s="355"/>
      <c r="C361" s="355"/>
      <c r="D361" s="355"/>
      <c r="E361" s="365"/>
      <c r="F361" s="355"/>
      <c r="G361" s="355"/>
      <c r="H361" s="355"/>
      <c r="I361" s="355"/>
      <c r="J361" s="355"/>
      <c r="K361" s="355"/>
      <c r="L361" s="355"/>
      <c r="M361" s="355"/>
      <c r="N361" s="355"/>
      <c r="O361" s="355"/>
      <c r="P361" s="355"/>
      <c r="Q361" s="355"/>
      <c r="R361" s="355"/>
      <c r="S361" s="355"/>
      <c r="T361" s="355"/>
      <c r="U361" s="355"/>
      <c r="V361" s="355"/>
      <c r="W361" s="355"/>
      <c r="X361" s="355"/>
      <c r="Y361" s="355"/>
      <c r="Z361" s="355"/>
      <c r="AA361" s="355"/>
    </row>
    <row r="362" spans="1:27" ht="14.25" customHeight="1" x14ac:dyDescent="0.2">
      <c r="A362" s="364"/>
      <c r="B362" s="355"/>
      <c r="C362" s="355"/>
      <c r="D362" s="355"/>
      <c r="E362" s="365"/>
      <c r="F362" s="355"/>
      <c r="G362" s="355"/>
      <c r="H362" s="355"/>
      <c r="I362" s="355"/>
      <c r="J362" s="355"/>
      <c r="K362" s="355"/>
      <c r="L362" s="355"/>
      <c r="M362" s="355"/>
      <c r="N362" s="355"/>
      <c r="O362" s="355"/>
      <c r="P362" s="355"/>
      <c r="Q362" s="355"/>
      <c r="R362" s="355"/>
      <c r="S362" s="355"/>
      <c r="T362" s="355"/>
      <c r="U362" s="355"/>
      <c r="V362" s="355"/>
      <c r="W362" s="355"/>
      <c r="X362" s="355"/>
      <c r="Y362" s="355"/>
      <c r="Z362" s="355"/>
      <c r="AA362" s="355"/>
    </row>
    <row r="363" spans="1:27" ht="14.25" customHeight="1" x14ac:dyDescent="0.2">
      <c r="A363" s="364"/>
      <c r="B363" s="355"/>
      <c r="C363" s="355"/>
      <c r="D363" s="355"/>
      <c r="E363" s="365"/>
      <c r="F363" s="355"/>
      <c r="G363" s="355"/>
      <c r="H363" s="355"/>
      <c r="I363" s="355"/>
      <c r="J363" s="355"/>
      <c r="K363" s="355"/>
      <c r="L363" s="355"/>
      <c r="M363" s="355"/>
      <c r="N363" s="355"/>
      <c r="O363" s="355"/>
      <c r="P363" s="355"/>
      <c r="Q363" s="355"/>
      <c r="R363" s="355"/>
      <c r="S363" s="355"/>
      <c r="T363" s="355"/>
      <c r="U363" s="355"/>
      <c r="V363" s="355"/>
      <c r="W363" s="355"/>
      <c r="X363" s="355"/>
      <c r="Y363" s="355"/>
      <c r="Z363" s="355"/>
      <c r="AA363" s="355"/>
    </row>
    <row r="364" spans="1:27" ht="14.25" customHeight="1" x14ac:dyDescent="0.2">
      <c r="A364" s="364"/>
      <c r="B364" s="355"/>
      <c r="C364" s="355"/>
      <c r="D364" s="355"/>
      <c r="E364" s="365"/>
      <c r="F364" s="355"/>
      <c r="G364" s="355"/>
      <c r="H364" s="355"/>
      <c r="I364" s="355"/>
      <c r="J364" s="355"/>
      <c r="K364" s="355"/>
      <c r="L364" s="355"/>
      <c r="M364" s="355"/>
      <c r="N364" s="355"/>
      <c r="O364" s="355"/>
      <c r="P364" s="355"/>
      <c r="Q364" s="355"/>
      <c r="R364" s="355"/>
      <c r="S364" s="355"/>
      <c r="T364" s="355"/>
      <c r="U364" s="355"/>
      <c r="V364" s="355"/>
      <c r="W364" s="355"/>
      <c r="X364" s="355"/>
      <c r="Y364" s="355"/>
      <c r="Z364" s="355"/>
      <c r="AA364" s="355"/>
    </row>
    <row r="365" spans="1:27" ht="14.25" customHeight="1" x14ac:dyDescent="0.2">
      <c r="A365" s="364"/>
      <c r="B365" s="355"/>
      <c r="C365" s="355"/>
      <c r="D365" s="355"/>
      <c r="E365" s="365"/>
      <c r="F365" s="355"/>
      <c r="G365" s="355"/>
      <c r="H365" s="355"/>
      <c r="I365" s="355"/>
      <c r="J365" s="355"/>
      <c r="K365" s="355"/>
      <c r="L365" s="355"/>
      <c r="M365" s="355"/>
      <c r="N365" s="355"/>
      <c r="O365" s="355"/>
      <c r="P365" s="355"/>
      <c r="Q365" s="355"/>
      <c r="R365" s="355"/>
      <c r="S365" s="355"/>
      <c r="T365" s="355"/>
      <c r="U365" s="355"/>
      <c r="V365" s="355"/>
      <c r="W365" s="355"/>
      <c r="X365" s="355"/>
      <c r="Y365" s="355"/>
      <c r="Z365" s="355"/>
      <c r="AA365" s="355"/>
    </row>
    <row r="366" spans="1:27" ht="14.25" customHeight="1" x14ac:dyDescent="0.2">
      <c r="A366" s="364"/>
      <c r="B366" s="355"/>
      <c r="C366" s="355"/>
      <c r="D366" s="355"/>
      <c r="E366" s="365"/>
      <c r="F366" s="355"/>
      <c r="G366" s="355"/>
      <c r="H366" s="355"/>
      <c r="I366" s="355"/>
      <c r="J366" s="355"/>
      <c r="K366" s="355"/>
      <c r="L366" s="355"/>
      <c r="M366" s="355"/>
      <c r="N366" s="355"/>
      <c r="O366" s="355"/>
      <c r="P366" s="355"/>
      <c r="Q366" s="355"/>
      <c r="R366" s="355"/>
      <c r="S366" s="355"/>
      <c r="T366" s="355"/>
      <c r="U366" s="355"/>
      <c r="V366" s="355"/>
      <c r="W366" s="355"/>
      <c r="X366" s="355"/>
      <c r="Y366" s="355"/>
      <c r="Z366" s="355"/>
      <c r="AA366" s="355"/>
    </row>
    <row r="367" spans="1:27" ht="14.25" customHeight="1" x14ac:dyDescent="0.2">
      <c r="A367" s="364"/>
      <c r="B367" s="355"/>
      <c r="C367" s="355"/>
      <c r="D367" s="355"/>
      <c r="E367" s="365"/>
      <c r="F367" s="355"/>
      <c r="G367" s="355"/>
      <c r="H367" s="355"/>
      <c r="I367" s="355"/>
      <c r="J367" s="355"/>
      <c r="K367" s="355"/>
      <c r="L367" s="355"/>
      <c r="M367" s="355"/>
      <c r="N367" s="355"/>
      <c r="O367" s="355"/>
      <c r="P367" s="355"/>
      <c r="Q367" s="355"/>
      <c r="R367" s="355"/>
      <c r="S367" s="355"/>
      <c r="T367" s="355"/>
      <c r="U367" s="355"/>
      <c r="V367" s="355"/>
      <c r="W367" s="355"/>
      <c r="X367" s="355"/>
      <c r="Y367" s="355"/>
      <c r="Z367" s="355"/>
      <c r="AA367" s="355"/>
    </row>
    <row r="368" spans="1:27" ht="14.25" customHeight="1" x14ac:dyDescent="0.2">
      <c r="A368" s="364"/>
      <c r="B368" s="355"/>
      <c r="C368" s="355"/>
      <c r="D368" s="355"/>
      <c r="E368" s="365"/>
      <c r="F368" s="355"/>
      <c r="G368" s="355"/>
      <c r="H368" s="355"/>
      <c r="I368" s="355"/>
      <c r="J368" s="355"/>
      <c r="K368" s="355"/>
      <c r="L368" s="355"/>
      <c r="M368" s="355"/>
      <c r="N368" s="355"/>
      <c r="O368" s="355"/>
      <c r="P368" s="355"/>
      <c r="Q368" s="355"/>
      <c r="R368" s="355"/>
      <c r="S368" s="355"/>
      <c r="T368" s="355"/>
      <c r="U368" s="355"/>
      <c r="V368" s="355"/>
      <c r="W368" s="355"/>
      <c r="X368" s="355"/>
      <c r="Y368" s="355"/>
      <c r="Z368" s="355"/>
      <c r="AA368" s="355"/>
    </row>
    <row r="369" spans="1:27" ht="14.25" customHeight="1" x14ac:dyDescent="0.2">
      <c r="A369" s="364"/>
      <c r="B369" s="355"/>
      <c r="C369" s="355"/>
      <c r="D369" s="355"/>
      <c r="E369" s="365"/>
      <c r="F369" s="355"/>
      <c r="G369" s="355"/>
      <c r="H369" s="355"/>
      <c r="I369" s="355"/>
      <c r="J369" s="355"/>
      <c r="K369" s="355"/>
      <c r="L369" s="355"/>
      <c r="M369" s="355"/>
      <c r="N369" s="355"/>
      <c r="O369" s="355"/>
      <c r="P369" s="355"/>
      <c r="Q369" s="355"/>
      <c r="R369" s="355"/>
      <c r="S369" s="355"/>
      <c r="T369" s="355"/>
      <c r="U369" s="355"/>
      <c r="V369" s="355"/>
      <c r="W369" s="355"/>
      <c r="X369" s="355"/>
      <c r="Y369" s="355"/>
      <c r="Z369" s="355"/>
      <c r="AA369" s="355"/>
    </row>
    <row r="370" spans="1:27" ht="14.25" customHeight="1" x14ac:dyDescent="0.2">
      <c r="A370" s="364"/>
      <c r="B370" s="355"/>
      <c r="C370" s="355"/>
      <c r="D370" s="355"/>
      <c r="E370" s="365"/>
      <c r="F370" s="355"/>
      <c r="G370" s="355"/>
      <c r="H370" s="355"/>
      <c r="I370" s="355"/>
      <c r="J370" s="355"/>
      <c r="K370" s="355"/>
      <c r="L370" s="355"/>
      <c r="M370" s="355"/>
      <c r="N370" s="355"/>
      <c r="O370" s="355"/>
      <c r="P370" s="355"/>
      <c r="Q370" s="355"/>
      <c r="R370" s="355"/>
      <c r="S370" s="355"/>
      <c r="T370" s="355"/>
      <c r="U370" s="355"/>
      <c r="V370" s="355"/>
      <c r="W370" s="355"/>
      <c r="X370" s="355"/>
      <c r="Y370" s="355"/>
      <c r="Z370" s="355"/>
      <c r="AA370" s="355"/>
    </row>
    <row r="371" spans="1:27" ht="14.25" customHeight="1" x14ac:dyDescent="0.2">
      <c r="A371" s="364"/>
      <c r="B371" s="355"/>
      <c r="C371" s="355"/>
      <c r="D371" s="355"/>
      <c r="E371" s="365"/>
      <c r="F371" s="355"/>
      <c r="G371" s="355"/>
      <c r="H371" s="355"/>
      <c r="I371" s="355"/>
      <c r="J371" s="355"/>
      <c r="K371" s="355"/>
      <c r="L371" s="355"/>
      <c r="M371" s="355"/>
      <c r="N371" s="355"/>
      <c r="O371" s="355"/>
      <c r="P371" s="355"/>
      <c r="Q371" s="355"/>
      <c r="R371" s="355"/>
      <c r="S371" s="355"/>
      <c r="T371" s="355"/>
      <c r="U371" s="355"/>
      <c r="V371" s="355"/>
      <c r="W371" s="355"/>
      <c r="X371" s="355"/>
      <c r="Y371" s="355"/>
      <c r="Z371" s="355"/>
      <c r="AA371" s="355"/>
    </row>
    <row r="372" spans="1:27" ht="14.25" customHeight="1" x14ac:dyDescent="0.2">
      <c r="A372" s="364"/>
      <c r="B372" s="355"/>
      <c r="C372" s="355"/>
      <c r="D372" s="355"/>
      <c r="E372" s="365"/>
      <c r="F372" s="355"/>
      <c r="G372" s="355"/>
      <c r="H372" s="355"/>
      <c r="I372" s="355"/>
      <c r="J372" s="355"/>
      <c r="K372" s="355"/>
      <c r="L372" s="355"/>
      <c r="M372" s="355"/>
      <c r="N372" s="355"/>
      <c r="O372" s="355"/>
      <c r="P372" s="355"/>
      <c r="Q372" s="355"/>
      <c r="R372" s="355"/>
      <c r="S372" s="355"/>
      <c r="T372" s="355"/>
      <c r="U372" s="355"/>
      <c r="V372" s="355"/>
      <c r="W372" s="355"/>
      <c r="X372" s="355"/>
      <c r="Y372" s="355"/>
      <c r="Z372" s="355"/>
      <c r="AA372" s="355"/>
    </row>
    <row r="373" spans="1:27" ht="14.25" customHeight="1" x14ac:dyDescent="0.2">
      <c r="A373" s="364"/>
      <c r="B373" s="355"/>
      <c r="C373" s="355"/>
      <c r="D373" s="355"/>
      <c r="E373" s="365"/>
      <c r="F373" s="355"/>
      <c r="G373" s="355"/>
      <c r="H373" s="355"/>
      <c r="I373" s="355"/>
      <c r="J373" s="355"/>
      <c r="K373" s="355"/>
      <c r="L373" s="355"/>
      <c r="M373" s="355"/>
      <c r="N373" s="355"/>
      <c r="O373" s="355"/>
      <c r="P373" s="355"/>
      <c r="Q373" s="355"/>
      <c r="R373" s="355"/>
      <c r="S373" s="355"/>
      <c r="T373" s="355"/>
      <c r="U373" s="355"/>
      <c r="V373" s="355"/>
      <c r="W373" s="355"/>
      <c r="X373" s="355"/>
      <c r="Y373" s="355"/>
      <c r="Z373" s="355"/>
      <c r="AA373" s="355"/>
    </row>
    <row r="374" spans="1:27" ht="14.25" customHeight="1" x14ac:dyDescent="0.2">
      <c r="A374" s="364"/>
      <c r="B374" s="355"/>
      <c r="C374" s="355"/>
      <c r="D374" s="355"/>
      <c r="E374" s="365"/>
      <c r="F374" s="355"/>
      <c r="G374" s="355"/>
      <c r="H374" s="355"/>
      <c r="I374" s="355"/>
      <c r="J374" s="355"/>
      <c r="K374" s="355"/>
      <c r="L374" s="355"/>
      <c r="M374" s="355"/>
      <c r="N374" s="355"/>
      <c r="O374" s="355"/>
      <c r="P374" s="355"/>
      <c r="Q374" s="355"/>
      <c r="R374" s="355"/>
      <c r="S374" s="355"/>
      <c r="T374" s="355"/>
      <c r="U374" s="355"/>
      <c r="V374" s="355"/>
      <c r="W374" s="355"/>
      <c r="X374" s="355"/>
      <c r="Y374" s="355"/>
      <c r="Z374" s="355"/>
      <c r="AA374" s="355"/>
    </row>
    <row r="375" spans="1:27" ht="14.25" customHeight="1" x14ac:dyDescent="0.2">
      <c r="A375" s="364"/>
      <c r="B375" s="355"/>
      <c r="C375" s="355"/>
      <c r="D375" s="355"/>
      <c r="E375" s="365"/>
      <c r="F375" s="355"/>
      <c r="G375" s="355"/>
      <c r="H375" s="355"/>
      <c r="I375" s="355"/>
      <c r="J375" s="355"/>
      <c r="K375" s="355"/>
      <c r="L375" s="355"/>
      <c r="M375" s="355"/>
      <c r="N375" s="355"/>
      <c r="O375" s="355"/>
      <c r="P375" s="355"/>
      <c r="Q375" s="355"/>
      <c r="R375" s="355"/>
      <c r="S375" s="355"/>
      <c r="T375" s="355"/>
      <c r="U375" s="355"/>
      <c r="V375" s="355"/>
      <c r="W375" s="355"/>
      <c r="X375" s="355"/>
      <c r="Y375" s="355"/>
      <c r="Z375" s="355"/>
      <c r="AA375" s="355"/>
    </row>
    <row r="376" spans="1:27" ht="14.25" customHeight="1" x14ac:dyDescent="0.2">
      <c r="A376" s="364"/>
      <c r="B376" s="355"/>
      <c r="C376" s="355"/>
      <c r="D376" s="355"/>
      <c r="E376" s="365"/>
      <c r="F376" s="355"/>
      <c r="G376" s="355"/>
      <c r="H376" s="355"/>
      <c r="I376" s="355"/>
      <c r="J376" s="355"/>
      <c r="K376" s="355"/>
      <c r="L376" s="355"/>
      <c r="M376" s="355"/>
      <c r="N376" s="355"/>
      <c r="O376" s="355"/>
      <c r="P376" s="355"/>
      <c r="Q376" s="355"/>
      <c r="R376" s="355"/>
      <c r="S376" s="355"/>
      <c r="T376" s="355"/>
      <c r="U376" s="355"/>
      <c r="V376" s="355"/>
      <c r="W376" s="355"/>
      <c r="X376" s="355"/>
      <c r="Y376" s="355"/>
      <c r="Z376" s="355"/>
      <c r="AA376" s="355"/>
    </row>
    <row r="377" spans="1:27" ht="14.25" customHeight="1" x14ac:dyDescent="0.2">
      <c r="A377" s="364"/>
      <c r="B377" s="355"/>
      <c r="C377" s="355"/>
      <c r="D377" s="355"/>
      <c r="E377" s="365"/>
      <c r="F377" s="355"/>
      <c r="G377" s="355"/>
      <c r="H377" s="355"/>
      <c r="I377" s="355"/>
      <c r="J377" s="355"/>
      <c r="K377" s="355"/>
      <c r="L377" s="355"/>
      <c r="M377" s="355"/>
      <c r="N377" s="355"/>
      <c r="O377" s="355"/>
      <c r="P377" s="355"/>
      <c r="Q377" s="355"/>
      <c r="R377" s="355"/>
      <c r="S377" s="355"/>
      <c r="T377" s="355"/>
      <c r="U377" s="355"/>
      <c r="V377" s="355"/>
      <c r="W377" s="355"/>
      <c r="X377" s="355"/>
      <c r="Y377" s="355"/>
      <c r="Z377" s="355"/>
      <c r="AA377" s="355"/>
    </row>
    <row r="378" spans="1:27" ht="14.25" customHeight="1" x14ac:dyDescent="0.2">
      <c r="A378" s="364"/>
      <c r="B378" s="355"/>
      <c r="C378" s="355"/>
      <c r="D378" s="355"/>
      <c r="E378" s="365"/>
      <c r="F378" s="355"/>
      <c r="G378" s="355"/>
      <c r="H378" s="355"/>
      <c r="I378" s="355"/>
      <c r="J378" s="355"/>
      <c r="K378" s="355"/>
      <c r="L378" s="355"/>
      <c r="M378" s="355"/>
      <c r="N378" s="355"/>
      <c r="O378" s="355"/>
      <c r="P378" s="355"/>
      <c r="Q378" s="355"/>
      <c r="R378" s="355"/>
      <c r="S378" s="355"/>
      <c r="T378" s="355"/>
      <c r="U378" s="355"/>
      <c r="V378" s="355"/>
      <c r="W378" s="355"/>
      <c r="X378" s="355"/>
      <c r="Y378" s="355"/>
      <c r="Z378" s="355"/>
      <c r="AA378" s="355"/>
    </row>
    <row r="379" spans="1:27" ht="14.25" customHeight="1" x14ac:dyDescent="0.2">
      <c r="A379" s="364"/>
      <c r="B379" s="355"/>
      <c r="C379" s="355"/>
      <c r="D379" s="355"/>
      <c r="E379" s="365"/>
      <c r="F379" s="355"/>
      <c r="G379" s="355"/>
      <c r="H379" s="355"/>
      <c r="I379" s="355"/>
      <c r="J379" s="355"/>
      <c r="K379" s="355"/>
      <c r="L379" s="355"/>
      <c r="M379" s="355"/>
      <c r="N379" s="355"/>
      <c r="O379" s="355"/>
      <c r="P379" s="355"/>
      <c r="Q379" s="355"/>
      <c r="R379" s="355"/>
      <c r="S379" s="355"/>
      <c r="T379" s="355"/>
      <c r="U379" s="355"/>
      <c r="V379" s="355"/>
      <c r="W379" s="355"/>
      <c r="X379" s="355"/>
      <c r="Y379" s="355"/>
      <c r="Z379" s="355"/>
      <c r="AA379" s="355"/>
    </row>
    <row r="380" spans="1:27" ht="14.25" customHeight="1" x14ac:dyDescent="0.2">
      <c r="A380" s="364"/>
      <c r="B380" s="355"/>
      <c r="C380" s="355"/>
      <c r="D380" s="355"/>
      <c r="E380" s="365"/>
      <c r="F380" s="355"/>
      <c r="G380" s="355"/>
      <c r="H380" s="355"/>
      <c r="I380" s="355"/>
      <c r="J380" s="355"/>
      <c r="K380" s="355"/>
      <c r="L380" s="355"/>
      <c r="M380" s="355"/>
      <c r="N380" s="355"/>
      <c r="O380" s="355"/>
      <c r="P380" s="355"/>
      <c r="Q380" s="355"/>
      <c r="R380" s="355"/>
      <c r="S380" s="355"/>
      <c r="T380" s="355"/>
      <c r="U380" s="355"/>
      <c r="V380" s="355"/>
      <c r="W380" s="355"/>
      <c r="X380" s="355"/>
      <c r="Y380" s="355"/>
      <c r="Z380" s="355"/>
      <c r="AA380" s="355"/>
    </row>
    <row r="381" spans="1:27" ht="14.25" customHeight="1" x14ac:dyDescent="0.2">
      <c r="A381" s="364"/>
      <c r="B381" s="355"/>
      <c r="C381" s="355"/>
      <c r="D381" s="355"/>
      <c r="E381" s="365"/>
      <c r="F381" s="355"/>
      <c r="G381" s="355"/>
      <c r="H381" s="355"/>
      <c r="I381" s="355"/>
      <c r="J381" s="355"/>
      <c r="K381" s="355"/>
      <c r="L381" s="355"/>
      <c r="M381" s="355"/>
      <c r="N381" s="355"/>
      <c r="O381" s="355"/>
      <c r="P381" s="355"/>
      <c r="Q381" s="355"/>
      <c r="R381" s="355"/>
      <c r="S381" s="355"/>
      <c r="T381" s="355"/>
      <c r="U381" s="355"/>
      <c r="V381" s="355"/>
      <c r="W381" s="355"/>
      <c r="X381" s="355"/>
      <c r="Y381" s="355"/>
      <c r="Z381" s="355"/>
      <c r="AA381" s="355"/>
    </row>
    <row r="382" spans="1:27" ht="14.25" customHeight="1" x14ac:dyDescent="0.2">
      <c r="A382" s="364"/>
      <c r="B382" s="355"/>
      <c r="C382" s="355"/>
      <c r="D382" s="355"/>
      <c r="E382" s="365"/>
      <c r="F382" s="355"/>
      <c r="G382" s="355"/>
      <c r="H382" s="355"/>
      <c r="I382" s="355"/>
      <c r="J382" s="355"/>
      <c r="K382" s="355"/>
      <c r="L382" s="355"/>
      <c r="M382" s="355"/>
      <c r="N382" s="355"/>
      <c r="O382" s="355"/>
      <c r="P382" s="355"/>
      <c r="Q382" s="355"/>
      <c r="R382" s="355"/>
      <c r="S382" s="355"/>
      <c r="T382" s="355"/>
      <c r="U382" s="355"/>
      <c r="V382" s="355"/>
      <c r="W382" s="355"/>
      <c r="X382" s="355"/>
      <c r="Y382" s="355"/>
      <c r="Z382" s="355"/>
      <c r="AA382" s="355"/>
    </row>
    <row r="383" spans="1:27" ht="14.25" customHeight="1" x14ac:dyDescent="0.2">
      <c r="A383" s="364"/>
      <c r="B383" s="355"/>
      <c r="C383" s="355"/>
      <c r="D383" s="355"/>
      <c r="E383" s="365"/>
      <c r="F383" s="355"/>
      <c r="G383" s="355"/>
      <c r="H383" s="355"/>
      <c r="I383" s="355"/>
      <c r="J383" s="355"/>
      <c r="K383" s="355"/>
      <c r="L383" s="355"/>
      <c r="M383" s="355"/>
      <c r="N383" s="355"/>
      <c r="O383" s="355"/>
      <c r="P383" s="355"/>
      <c r="Q383" s="355"/>
      <c r="R383" s="355"/>
      <c r="S383" s="355"/>
      <c r="T383" s="355"/>
      <c r="U383" s="355"/>
      <c r="V383" s="355"/>
      <c r="W383" s="355"/>
      <c r="X383" s="355"/>
      <c r="Y383" s="355"/>
      <c r="Z383" s="355"/>
      <c r="AA383" s="355"/>
    </row>
    <row r="384" spans="1:27" ht="14.25" customHeight="1" x14ac:dyDescent="0.2">
      <c r="A384" s="364"/>
      <c r="B384" s="355"/>
      <c r="C384" s="355"/>
      <c r="D384" s="355"/>
      <c r="E384" s="365"/>
      <c r="F384" s="355"/>
      <c r="G384" s="355"/>
      <c r="H384" s="355"/>
      <c r="I384" s="355"/>
      <c r="J384" s="355"/>
      <c r="K384" s="355"/>
      <c r="L384" s="355"/>
      <c r="M384" s="355"/>
      <c r="N384" s="355"/>
      <c r="O384" s="355"/>
      <c r="P384" s="355"/>
      <c r="Q384" s="355"/>
      <c r="R384" s="355"/>
      <c r="S384" s="355"/>
      <c r="T384" s="355"/>
      <c r="U384" s="355"/>
      <c r="V384" s="355"/>
      <c r="W384" s="355"/>
      <c r="X384" s="355"/>
      <c r="Y384" s="355"/>
      <c r="Z384" s="355"/>
      <c r="AA384" s="355"/>
    </row>
    <row r="385" spans="1:27" ht="14.25" customHeight="1" x14ac:dyDescent="0.2">
      <c r="A385" s="364"/>
      <c r="B385" s="355"/>
      <c r="C385" s="355"/>
      <c r="D385" s="355"/>
      <c r="E385" s="365"/>
      <c r="F385" s="355"/>
      <c r="G385" s="355"/>
      <c r="H385" s="355"/>
      <c r="I385" s="355"/>
      <c r="J385" s="355"/>
      <c r="K385" s="355"/>
      <c r="L385" s="355"/>
      <c r="M385" s="355"/>
      <c r="N385" s="355"/>
      <c r="O385" s="355"/>
      <c r="P385" s="355"/>
      <c r="Q385" s="355"/>
      <c r="R385" s="355"/>
      <c r="S385" s="355"/>
      <c r="T385" s="355"/>
      <c r="U385" s="355"/>
      <c r="V385" s="355"/>
      <c r="W385" s="355"/>
      <c r="X385" s="355"/>
      <c r="Y385" s="355"/>
      <c r="Z385" s="355"/>
      <c r="AA385" s="355"/>
    </row>
    <row r="386" spans="1:27" ht="14.25" customHeight="1" x14ac:dyDescent="0.2">
      <c r="A386" s="364"/>
      <c r="B386" s="355"/>
      <c r="C386" s="355"/>
      <c r="D386" s="355"/>
      <c r="E386" s="365"/>
      <c r="F386" s="355"/>
      <c r="G386" s="355"/>
      <c r="H386" s="355"/>
      <c r="I386" s="355"/>
      <c r="J386" s="355"/>
      <c r="K386" s="355"/>
      <c r="L386" s="355"/>
      <c r="M386" s="355"/>
      <c r="N386" s="355"/>
      <c r="O386" s="355"/>
      <c r="P386" s="355"/>
      <c r="Q386" s="355"/>
      <c r="R386" s="355"/>
      <c r="S386" s="355"/>
      <c r="T386" s="355"/>
      <c r="U386" s="355"/>
      <c r="V386" s="355"/>
      <c r="W386" s="355"/>
      <c r="X386" s="355"/>
      <c r="Y386" s="355"/>
      <c r="Z386" s="355"/>
      <c r="AA386" s="355"/>
    </row>
    <row r="387" spans="1:27" ht="14.25" customHeight="1" x14ac:dyDescent="0.2">
      <c r="A387" s="364"/>
      <c r="B387" s="355"/>
      <c r="C387" s="355"/>
      <c r="D387" s="355"/>
      <c r="E387" s="365"/>
      <c r="F387" s="355"/>
      <c r="G387" s="355"/>
      <c r="H387" s="355"/>
      <c r="I387" s="355"/>
      <c r="J387" s="355"/>
      <c r="K387" s="355"/>
      <c r="L387" s="355"/>
      <c r="M387" s="355"/>
      <c r="N387" s="355"/>
      <c r="O387" s="355"/>
      <c r="P387" s="355"/>
      <c r="Q387" s="355"/>
      <c r="R387" s="355"/>
      <c r="S387" s="355"/>
      <c r="T387" s="355"/>
      <c r="U387" s="355"/>
      <c r="V387" s="355"/>
      <c r="W387" s="355"/>
      <c r="X387" s="355"/>
      <c r="Y387" s="355"/>
      <c r="Z387" s="355"/>
      <c r="AA387" s="355"/>
    </row>
    <row r="388" spans="1:27" ht="14.25" customHeight="1" x14ac:dyDescent="0.2">
      <c r="A388" s="364"/>
      <c r="B388" s="355"/>
      <c r="C388" s="355"/>
      <c r="D388" s="355"/>
      <c r="E388" s="365"/>
      <c r="F388" s="355"/>
      <c r="G388" s="355"/>
      <c r="H388" s="355"/>
      <c r="I388" s="355"/>
      <c r="J388" s="355"/>
      <c r="K388" s="355"/>
      <c r="L388" s="355"/>
      <c r="M388" s="355"/>
      <c r="N388" s="355"/>
      <c r="O388" s="355"/>
      <c r="P388" s="355"/>
      <c r="Q388" s="355"/>
      <c r="R388" s="355"/>
      <c r="S388" s="355"/>
      <c r="T388" s="355"/>
      <c r="U388" s="355"/>
      <c r="V388" s="355"/>
      <c r="W388" s="355"/>
      <c r="X388" s="355"/>
      <c r="Y388" s="355"/>
      <c r="Z388" s="355"/>
      <c r="AA388" s="355"/>
    </row>
    <row r="389" spans="1:27" ht="14.25" customHeight="1" x14ac:dyDescent="0.2">
      <c r="A389" s="364"/>
      <c r="B389" s="355"/>
      <c r="C389" s="355"/>
      <c r="D389" s="355"/>
      <c r="E389" s="365"/>
      <c r="F389" s="355"/>
      <c r="G389" s="355"/>
      <c r="H389" s="355"/>
      <c r="I389" s="355"/>
      <c r="J389" s="355"/>
      <c r="K389" s="355"/>
      <c r="L389" s="355"/>
      <c r="M389" s="355"/>
      <c r="N389" s="355"/>
      <c r="O389" s="355"/>
      <c r="P389" s="355"/>
      <c r="Q389" s="355"/>
      <c r="R389" s="355"/>
      <c r="S389" s="355"/>
      <c r="T389" s="355"/>
      <c r="U389" s="355"/>
      <c r="V389" s="355"/>
      <c r="W389" s="355"/>
      <c r="X389" s="355"/>
      <c r="Y389" s="355"/>
      <c r="Z389" s="355"/>
      <c r="AA389" s="355"/>
    </row>
    <row r="390" spans="1:27" ht="14.25" customHeight="1" x14ac:dyDescent="0.2">
      <c r="A390" s="364"/>
      <c r="B390" s="355"/>
      <c r="C390" s="355"/>
      <c r="D390" s="355"/>
      <c r="E390" s="365"/>
      <c r="F390" s="355"/>
      <c r="G390" s="355"/>
      <c r="H390" s="355"/>
      <c r="I390" s="355"/>
      <c r="J390" s="355"/>
      <c r="K390" s="355"/>
      <c r="L390" s="355"/>
      <c r="M390" s="355"/>
      <c r="N390" s="355"/>
      <c r="O390" s="355"/>
      <c r="P390" s="355"/>
      <c r="Q390" s="355"/>
      <c r="R390" s="355"/>
      <c r="S390" s="355"/>
      <c r="T390" s="355"/>
      <c r="U390" s="355"/>
      <c r="V390" s="355"/>
      <c r="W390" s="355"/>
      <c r="X390" s="355"/>
      <c r="Y390" s="355"/>
      <c r="Z390" s="355"/>
      <c r="AA390" s="355"/>
    </row>
    <row r="391" spans="1:27" ht="14.25" customHeight="1" x14ac:dyDescent="0.2">
      <c r="A391" s="364"/>
      <c r="B391" s="355"/>
      <c r="C391" s="355"/>
      <c r="D391" s="355"/>
      <c r="E391" s="365"/>
      <c r="F391" s="355"/>
      <c r="G391" s="355"/>
      <c r="H391" s="355"/>
      <c r="I391" s="355"/>
      <c r="J391" s="355"/>
      <c r="K391" s="355"/>
      <c r="L391" s="355"/>
      <c r="M391" s="355"/>
      <c r="N391" s="355"/>
      <c r="O391" s="355"/>
      <c r="P391" s="355"/>
      <c r="Q391" s="355"/>
      <c r="R391" s="355"/>
      <c r="S391" s="355"/>
      <c r="T391" s="355"/>
      <c r="U391" s="355"/>
      <c r="V391" s="355"/>
      <c r="W391" s="355"/>
      <c r="X391" s="355"/>
      <c r="Y391" s="355"/>
      <c r="Z391" s="355"/>
      <c r="AA391" s="355"/>
    </row>
    <row r="392" spans="1:27" ht="14.25" customHeight="1" x14ac:dyDescent="0.2">
      <c r="A392" s="364"/>
      <c r="B392" s="355"/>
      <c r="C392" s="355"/>
      <c r="D392" s="355"/>
      <c r="E392" s="365"/>
      <c r="F392" s="355"/>
      <c r="G392" s="355"/>
      <c r="H392" s="355"/>
      <c r="I392" s="355"/>
      <c r="J392" s="355"/>
      <c r="K392" s="355"/>
      <c r="L392" s="355"/>
      <c r="M392" s="355"/>
      <c r="N392" s="355"/>
      <c r="O392" s="355"/>
      <c r="P392" s="355"/>
      <c r="Q392" s="355"/>
      <c r="R392" s="355"/>
      <c r="S392" s="355"/>
      <c r="T392" s="355"/>
      <c r="U392" s="355"/>
      <c r="V392" s="355"/>
      <c r="W392" s="355"/>
      <c r="X392" s="355"/>
      <c r="Y392" s="355"/>
      <c r="Z392" s="355"/>
      <c r="AA392" s="355"/>
    </row>
    <row r="393" spans="1:27" ht="14.25" customHeight="1" x14ac:dyDescent="0.2">
      <c r="A393" s="364"/>
      <c r="B393" s="355"/>
      <c r="C393" s="355"/>
      <c r="D393" s="355"/>
      <c r="E393" s="365"/>
      <c r="F393" s="355"/>
      <c r="G393" s="355"/>
      <c r="H393" s="355"/>
      <c r="I393" s="355"/>
      <c r="J393" s="355"/>
      <c r="K393" s="355"/>
      <c r="L393" s="355"/>
      <c r="M393" s="355"/>
      <c r="N393" s="355"/>
      <c r="O393" s="355"/>
      <c r="P393" s="355"/>
      <c r="Q393" s="355"/>
      <c r="R393" s="355"/>
      <c r="S393" s="355"/>
      <c r="T393" s="355"/>
      <c r="U393" s="355"/>
      <c r="V393" s="355"/>
      <c r="W393" s="355"/>
      <c r="X393" s="355"/>
      <c r="Y393" s="355"/>
      <c r="Z393" s="355"/>
      <c r="AA393" s="355"/>
    </row>
    <row r="394" spans="1:27" ht="14.25" customHeight="1" x14ac:dyDescent="0.2">
      <c r="A394" s="364"/>
      <c r="B394" s="355"/>
      <c r="C394" s="355"/>
      <c r="D394" s="355"/>
      <c r="E394" s="365"/>
      <c r="F394" s="355"/>
      <c r="G394" s="355"/>
      <c r="H394" s="355"/>
      <c r="I394" s="355"/>
      <c r="J394" s="355"/>
      <c r="K394" s="355"/>
      <c r="L394" s="355"/>
      <c r="M394" s="355"/>
      <c r="N394" s="355"/>
      <c r="O394" s="355"/>
      <c r="P394" s="355"/>
      <c r="Q394" s="355"/>
      <c r="R394" s="355"/>
      <c r="S394" s="355"/>
      <c r="T394" s="355"/>
      <c r="U394" s="355"/>
      <c r="V394" s="355"/>
      <c r="W394" s="355"/>
      <c r="X394" s="355"/>
      <c r="Y394" s="355"/>
      <c r="Z394" s="355"/>
      <c r="AA394" s="355"/>
    </row>
    <row r="395" spans="1:27" ht="14.25" customHeight="1" x14ac:dyDescent="0.2">
      <c r="A395" s="364"/>
      <c r="B395" s="355"/>
      <c r="C395" s="355"/>
      <c r="D395" s="355"/>
      <c r="E395" s="365"/>
      <c r="F395" s="355"/>
      <c r="G395" s="355"/>
      <c r="H395" s="355"/>
      <c r="I395" s="355"/>
      <c r="J395" s="355"/>
      <c r="K395" s="355"/>
      <c r="L395" s="355"/>
      <c r="M395" s="355"/>
      <c r="N395" s="355"/>
      <c r="O395" s="355"/>
      <c r="P395" s="355"/>
      <c r="Q395" s="355"/>
      <c r="R395" s="355"/>
      <c r="S395" s="355"/>
      <c r="T395" s="355"/>
      <c r="U395" s="355"/>
      <c r="V395" s="355"/>
      <c r="W395" s="355"/>
      <c r="X395" s="355"/>
      <c r="Y395" s="355"/>
      <c r="Z395" s="355"/>
      <c r="AA395" s="355"/>
    </row>
    <row r="396" spans="1:27" ht="14.25" customHeight="1" x14ac:dyDescent="0.2">
      <c r="A396" s="364"/>
      <c r="B396" s="355"/>
      <c r="C396" s="355"/>
      <c r="D396" s="355"/>
      <c r="E396" s="365"/>
      <c r="F396" s="355"/>
      <c r="G396" s="355"/>
      <c r="H396" s="355"/>
      <c r="I396" s="355"/>
      <c r="J396" s="355"/>
      <c r="K396" s="355"/>
      <c r="L396" s="355"/>
      <c r="M396" s="355"/>
      <c r="N396" s="355"/>
      <c r="O396" s="355"/>
      <c r="P396" s="355"/>
      <c r="Q396" s="355"/>
      <c r="R396" s="355"/>
      <c r="S396" s="355"/>
      <c r="T396" s="355"/>
      <c r="U396" s="355"/>
      <c r="V396" s="355"/>
      <c r="W396" s="355"/>
      <c r="X396" s="355"/>
      <c r="Y396" s="355"/>
      <c r="Z396" s="355"/>
      <c r="AA396" s="355"/>
    </row>
    <row r="397" spans="1:27" ht="14.25" customHeight="1" x14ac:dyDescent="0.2">
      <c r="A397" s="364"/>
      <c r="B397" s="355"/>
      <c r="C397" s="355"/>
      <c r="D397" s="355"/>
      <c r="E397" s="365"/>
      <c r="F397" s="355"/>
      <c r="G397" s="355"/>
      <c r="H397" s="355"/>
      <c r="I397" s="355"/>
      <c r="J397" s="355"/>
      <c r="K397" s="355"/>
      <c r="L397" s="355"/>
      <c r="M397" s="355"/>
      <c r="N397" s="355"/>
      <c r="O397" s="355"/>
      <c r="P397" s="355"/>
      <c r="Q397" s="355"/>
      <c r="R397" s="355"/>
      <c r="S397" s="355"/>
      <c r="T397" s="355"/>
      <c r="U397" s="355"/>
      <c r="V397" s="355"/>
      <c r="W397" s="355"/>
      <c r="X397" s="355"/>
      <c r="Y397" s="355"/>
      <c r="Z397" s="355"/>
      <c r="AA397" s="355"/>
    </row>
    <row r="398" spans="1:27" ht="14.25" customHeight="1" x14ac:dyDescent="0.2">
      <c r="A398" s="364"/>
      <c r="B398" s="355"/>
      <c r="C398" s="355"/>
      <c r="D398" s="355"/>
      <c r="E398" s="365"/>
      <c r="F398" s="355"/>
      <c r="G398" s="355"/>
      <c r="H398" s="355"/>
      <c r="I398" s="355"/>
      <c r="J398" s="355"/>
      <c r="K398" s="355"/>
      <c r="L398" s="355"/>
      <c r="M398" s="355"/>
      <c r="N398" s="355"/>
      <c r="O398" s="355"/>
      <c r="P398" s="355"/>
      <c r="Q398" s="355"/>
      <c r="R398" s="355"/>
      <c r="S398" s="355"/>
      <c r="T398" s="355"/>
      <c r="U398" s="355"/>
      <c r="V398" s="355"/>
      <c r="W398" s="355"/>
      <c r="X398" s="355"/>
      <c r="Y398" s="355"/>
      <c r="Z398" s="355"/>
      <c r="AA398" s="355"/>
    </row>
    <row r="399" spans="1:27" ht="14.25" customHeight="1" x14ac:dyDescent="0.2">
      <c r="A399" s="364"/>
      <c r="B399" s="355"/>
      <c r="C399" s="355"/>
      <c r="D399" s="355"/>
      <c r="E399" s="365"/>
      <c r="F399" s="355"/>
      <c r="G399" s="355"/>
      <c r="H399" s="355"/>
      <c r="I399" s="355"/>
      <c r="J399" s="355"/>
      <c r="K399" s="355"/>
      <c r="L399" s="355"/>
      <c r="M399" s="355"/>
      <c r="N399" s="355"/>
      <c r="O399" s="355"/>
      <c r="P399" s="355"/>
      <c r="Q399" s="355"/>
      <c r="R399" s="355"/>
      <c r="S399" s="355"/>
      <c r="T399" s="355"/>
      <c r="U399" s="355"/>
      <c r="V399" s="355"/>
      <c r="W399" s="355"/>
      <c r="X399" s="355"/>
      <c r="Y399" s="355"/>
      <c r="Z399" s="355"/>
      <c r="AA399" s="355"/>
    </row>
    <row r="400" spans="1:27" ht="14.25" customHeight="1" x14ac:dyDescent="0.2">
      <c r="A400" s="364"/>
      <c r="B400" s="355"/>
      <c r="C400" s="355"/>
      <c r="D400" s="355"/>
      <c r="E400" s="365"/>
      <c r="F400" s="355"/>
      <c r="G400" s="355"/>
      <c r="H400" s="355"/>
      <c r="I400" s="355"/>
      <c r="J400" s="355"/>
      <c r="K400" s="355"/>
      <c r="L400" s="355"/>
      <c r="M400" s="355"/>
      <c r="N400" s="355"/>
      <c r="O400" s="355"/>
      <c r="P400" s="355"/>
      <c r="Q400" s="355"/>
      <c r="R400" s="355"/>
      <c r="S400" s="355"/>
      <c r="T400" s="355"/>
      <c r="U400" s="355"/>
      <c r="V400" s="355"/>
      <c r="W400" s="355"/>
      <c r="X400" s="355"/>
      <c r="Y400" s="355"/>
      <c r="Z400" s="355"/>
      <c r="AA400" s="355"/>
    </row>
    <row r="401" spans="1:27" ht="14.25" customHeight="1" x14ac:dyDescent="0.2">
      <c r="A401" s="364"/>
      <c r="B401" s="355"/>
      <c r="C401" s="355"/>
      <c r="D401" s="355"/>
      <c r="E401" s="365"/>
      <c r="F401" s="355"/>
      <c r="G401" s="355"/>
      <c r="H401" s="355"/>
      <c r="I401" s="355"/>
      <c r="J401" s="355"/>
      <c r="K401" s="355"/>
      <c r="L401" s="355"/>
      <c r="M401" s="355"/>
      <c r="N401" s="355"/>
      <c r="O401" s="355"/>
      <c r="P401" s="355"/>
      <c r="Q401" s="355"/>
      <c r="R401" s="355"/>
      <c r="S401" s="355"/>
      <c r="T401" s="355"/>
      <c r="U401" s="355"/>
      <c r="V401" s="355"/>
      <c r="W401" s="355"/>
      <c r="X401" s="355"/>
      <c r="Y401" s="355"/>
      <c r="Z401" s="355"/>
      <c r="AA401" s="355"/>
    </row>
    <row r="402" spans="1:27" ht="14.25" customHeight="1" x14ac:dyDescent="0.2">
      <c r="A402" s="364"/>
      <c r="B402" s="355"/>
      <c r="C402" s="355"/>
      <c r="D402" s="355"/>
      <c r="E402" s="365"/>
      <c r="F402" s="355"/>
      <c r="G402" s="355"/>
      <c r="H402" s="355"/>
      <c r="I402" s="355"/>
      <c r="J402" s="355"/>
      <c r="K402" s="355"/>
      <c r="L402" s="355"/>
      <c r="M402" s="355"/>
      <c r="N402" s="355"/>
      <c r="O402" s="355"/>
      <c r="P402" s="355"/>
      <c r="Q402" s="355"/>
      <c r="R402" s="355"/>
      <c r="S402" s="355"/>
      <c r="T402" s="355"/>
      <c r="U402" s="355"/>
      <c r="V402" s="355"/>
      <c r="W402" s="355"/>
      <c r="X402" s="355"/>
      <c r="Y402" s="355"/>
      <c r="Z402" s="355"/>
      <c r="AA402" s="355"/>
    </row>
    <row r="403" spans="1:27" ht="14.25" customHeight="1" x14ac:dyDescent="0.2">
      <c r="A403" s="364"/>
      <c r="B403" s="355"/>
      <c r="C403" s="355"/>
      <c r="D403" s="355"/>
      <c r="E403" s="365"/>
      <c r="F403" s="355"/>
      <c r="G403" s="355"/>
      <c r="H403" s="355"/>
      <c r="I403" s="355"/>
      <c r="J403" s="355"/>
      <c r="K403" s="355"/>
      <c r="L403" s="355"/>
      <c r="M403" s="355"/>
      <c r="N403" s="355"/>
      <c r="O403" s="355"/>
      <c r="P403" s="355"/>
      <c r="Q403" s="355"/>
      <c r="R403" s="355"/>
      <c r="S403" s="355"/>
      <c r="T403" s="355"/>
      <c r="U403" s="355"/>
      <c r="V403" s="355"/>
      <c r="W403" s="355"/>
      <c r="X403" s="355"/>
      <c r="Y403" s="355"/>
      <c r="Z403" s="355"/>
      <c r="AA403" s="355"/>
    </row>
    <row r="404" spans="1:27" ht="14.25" customHeight="1" x14ac:dyDescent="0.2">
      <c r="A404" s="364"/>
      <c r="B404" s="355"/>
      <c r="C404" s="355"/>
      <c r="D404" s="355"/>
      <c r="E404" s="365"/>
      <c r="F404" s="355"/>
      <c r="G404" s="355"/>
      <c r="H404" s="355"/>
      <c r="I404" s="355"/>
      <c r="J404" s="355"/>
      <c r="K404" s="355"/>
      <c r="L404" s="355"/>
      <c r="M404" s="355"/>
      <c r="N404" s="355"/>
      <c r="O404" s="355"/>
      <c r="P404" s="355"/>
      <c r="Q404" s="355"/>
      <c r="R404" s="355"/>
      <c r="S404" s="355"/>
      <c r="T404" s="355"/>
      <c r="U404" s="355"/>
      <c r="V404" s="355"/>
      <c r="W404" s="355"/>
      <c r="X404" s="355"/>
      <c r="Y404" s="355"/>
      <c r="Z404" s="355"/>
      <c r="AA404" s="355"/>
    </row>
    <row r="405" spans="1:27" ht="14.25" customHeight="1" x14ac:dyDescent="0.2">
      <c r="A405" s="364"/>
      <c r="B405" s="355"/>
      <c r="C405" s="355"/>
      <c r="D405" s="355"/>
      <c r="E405" s="365"/>
      <c r="F405" s="355"/>
      <c r="G405" s="355"/>
      <c r="H405" s="355"/>
      <c r="I405" s="355"/>
      <c r="J405" s="355"/>
      <c r="K405" s="355"/>
      <c r="L405" s="355"/>
      <c r="M405" s="355"/>
      <c r="N405" s="355"/>
      <c r="O405" s="355"/>
      <c r="P405" s="355"/>
      <c r="Q405" s="355"/>
      <c r="R405" s="355"/>
      <c r="S405" s="355"/>
      <c r="T405" s="355"/>
      <c r="U405" s="355"/>
      <c r="V405" s="355"/>
      <c r="W405" s="355"/>
      <c r="X405" s="355"/>
      <c r="Y405" s="355"/>
      <c r="Z405" s="355"/>
      <c r="AA405" s="355"/>
    </row>
    <row r="406" spans="1:27" ht="14.25" customHeight="1" x14ac:dyDescent="0.2">
      <c r="A406" s="364"/>
      <c r="B406" s="355"/>
      <c r="C406" s="355"/>
      <c r="D406" s="355"/>
      <c r="E406" s="365"/>
      <c r="F406" s="355"/>
      <c r="G406" s="355"/>
      <c r="H406" s="355"/>
      <c r="I406" s="355"/>
      <c r="J406" s="355"/>
      <c r="K406" s="355"/>
      <c r="L406" s="355"/>
      <c r="M406" s="355"/>
      <c r="N406" s="355"/>
      <c r="O406" s="355"/>
      <c r="P406" s="355"/>
      <c r="Q406" s="355"/>
      <c r="R406" s="355"/>
      <c r="S406" s="355"/>
      <c r="T406" s="355"/>
      <c r="U406" s="355"/>
      <c r="V406" s="355"/>
      <c r="W406" s="355"/>
      <c r="X406" s="355"/>
      <c r="Y406" s="355"/>
      <c r="Z406" s="355"/>
      <c r="AA406" s="355"/>
    </row>
    <row r="407" spans="1:27" ht="14.25" customHeight="1" x14ac:dyDescent="0.2">
      <c r="A407" s="364"/>
      <c r="B407" s="355"/>
      <c r="C407" s="355"/>
      <c r="D407" s="355"/>
      <c r="E407" s="365"/>
      <c r="F407" s="355"/>
      <c r="G407" s="355"/>
      <c r="H407" s="355"/>
      <c r="I407" s="355"/>
      <c r="J407" s="355"/>
      <c r="K407" s="355"/>
      <c r="L407" s="355"/>
      <c r="M407" s="355"/>
      <c r="N407" s="355"/>
      <c r="O407" s="355"/>
      <c r="P407" s="355"/>
      <c r="Q407" s="355"/>
      <c r="R407" s="355"/>
      <c r="S407" s="355"/>
      <c r="T407" s="355"/>
      <c r="U407" s="355"/>
      <c r="V407" s="355"/>
      <c r="W407" s="355"/>
      <c r="X407" s="355"/>
      <c r="Y407" s="355"/>
      <c r="Z407" s="355"/>
      <c r="AA407" s="355"/>
    </row>
    <row r="408" spans="1:27" ht="14.25" customHeight="1" x14ac:dyDescent="0.2">
      <c r="A408" s="364"/>
      <c r="B408" s="355"/>
      <c r="C408" s="355"/>
      <c r="D408" s="355"/>
      <c r="E408" s="365"/>
      <c r="F408" s="355"/>
      <c r="G408" s="355"/>
      <c r="H408" s="355"/>
      <c r="I408" s="355"/>
      <c r="J408" s="355"/>
      <c r="K408" s="355"/>
      <c r="L408" s="355"/>
      <c r="M408" s="355"/>
      <c r="N408" s="355"/>
      <c r="O408" s="355"/>
      <c r="P408" s="355"/>
      <c r="Q408" s="355"/>
      <c r="R408" s="355"/>
      <c r="S408" s="355"/>
      <c r="T408" s="355"/>
      <c r="U408" s="355"/>
      <c r="V408" s="355"/>
      <c r="W408" s="355"/>
      <c r="X408" s="355"/>
      <c r="Y408" s="355"/>
      <c r="Z408" s="355"/>
      <c r="AA408" s="355"/>
    </row>
    <row r="409" spans="1:27" ht="14.25" customHeight="1" x14ac:dyDescent="0.2">
      <c r="A409" s="364"/>
      <c r="B409" s="355"/>
      <c r="C409" s="355"/>
      <c r="D409" s="355"/>
      <c r="E409" s="365"/>
      <c r="F409" s="355"/>
      <c r="G409" s="355"/>
      <c r="H409" s="355"/>
      <c r="I409" s="355"/>
      <c r="J409" s="355"/>
      <c r="K409" s="355"/>
      <c r="L409" s="355"/>
      <c r="M409" s="355"/>
      <c r="N409" s="355"/>
      <c r="O409" s="355"/>
      <c r="P409" s="355"/>
      <c r="Q409" s="355"/>
      <c r="R409" s="355"/>
      <c r="S409" s="355"/>
      <c r="T409" s="355"/>
      <c r="U409" s="355"/>
      <c r="V409" s="355"/>
      <c r="W409" s="355"/>
      <c r="X409" s="355"/>
      <c r="Y409" s="355"/>
      <c r="Z409" s="355"/>
      <c r="AA409" s="355"/>
    </row>
    <row r="410" spans="1:27" ht="14.25" customHeight="1" x14ac:dyDescent="0.2">
      <c r="A410" s="364"/>
      <c r="B410" s="355"/>
      <c r="C410" s="355"/>
      <c r="D410" s="355"/>
      <c r="E410" s="365"/>
      <c r="F410" s="355"/>
      <c r="G410" s="355"/>
      <c r="H410" s="355"/>
      <c r="I410" s="355"/>
      <c r="J410" s="355"/>
      <c r="K410" s="355"/>
      <c r="L410" s="355"/>
      <c r="M410" s="355"/>
      <c r="N410" s="355"/>
      <c r="O410" s="355"/>
      <c r="P410" s="355"/>
      <c r="Q410" s="355"/>
      <c r="R410" s="355"/>
      <c r="S410" s="355"/>
      <c r="T410" s="355"/>
      <c r="U410" s="355"/>
      <c r="V410" s="355"/>
      <c r="W410" s="355"/>
      <c r="X410" s="355"/>
      <c r="Y410" s="355"/>
      <c r="Z410" s="355"/>
      <c r="AA410" s="355"/>
    </row>
    <row r="411" spans="1:27" ht="14.25" customHeight="1" x14ac:dyDescent="0.2">
      <c r="A411" s="364"/>
      <c r="B411" s="355"/>
      <c r="C411" s="355"/>
      <c r="D411" s="355"/>
      <c r="E411" s="365"/>
      <c r="F411" s="355"/>
      <c r="G411" s="355"/>
      <c r="H411" s="355"/>
      <c r="I411" s="355"/>
      <c r="J411" s="355"/>
      <c r="K411" s="355"/>
      <c r="L411" s="355"/>
      <c r="M411" s="355"/>
      <c r="N411" s="355"/>
      <c r="O411" s="355"/>
      <c r="P411" s="355"/>
      <c r="Q411" s="355"/>
      <c r="R411" s="355"/>
      <c r="S411" s="355"/>
      <c r="T411" s="355"/>
      <c r="U411" s="355"/>
      <c r="V411" s="355"/>
      <c r="W411" s="355"/>
      <c r="X411" s="355"/>
      <c r="Y411" s="355"/>
      <c r="Z411" s="355"/>
      <c r="AA411" s="355"/>
    </row>
    <row r="412" spans="1:27" ht="14.25" customHeight="1" x14ac:dyDescent="0.2">
      <c r="A412" s="364"/>
      <c r="B412" s="355"/>
      <c r="C412" s="355"/>
      <c r="D412" s="355"/>
      <c r="E412" s="365"/>
      <c r="F412" s="355"/>
      <c r="G412" s="355"/>
      <c r="H412" s="355"/>
      <c r="I412" s="355"/>
      <c r="J412" s="355"/>
      <c r="K412" s="355"/>
      <c r="L412" s="355"/>
      <c r="M412" s="355"/>
      <c r="N412" s="355"/>
      <c r="O412" s="355"/>
      <c r="P412" s="355"/>
      <c r="Q412" s="355"/>
      <c r="R412" s="355"/>
      <c r="S412" s="355"/>
      <c r="T412" s="355"/>
      <c r="U412" s="355"/>
      <c r="V412" s="355"/>
      <c r="W412" s="355"/>
      <c r="X412" s="355"/>
      <c r="Y412" s="355"/>
      <c r="Z412" s="355"/>
      <c r="AA412" s="355"/>
    </row>
    <row r="413" spans="1:27" ht="14.25" customHeight="1" x14ac:dyDescent="0.2">
      <c r="A413" s="364"/>
      <c r="B413" s="355"/>
      <c r="C413" s="355"/>
      <c r="D413" s="355"/>
      <c r="E413" s="365"/>
      <c r="F413" s="355"/>
      <c r="G413" s="355"/>
      <c r="H413" s="355"/>
      <c r="I413" s="355"/>
      <c r="J413" s="355"/>
      <c r="K413" s="355"/>
      <c r="L413" s="355"/>
      <c r="M413" s="355"/>
      <c r="N413" s="355"/>
      <c r="O413" s="355"/>
      <c r="P413" s="355"/>
      <c r="Q413" s="355"/>
      <c r="R413" s="355"/>
      <c r="S413" s="355"/>
      <c r="T413" s="355"/>
      <c r="U413" s="355"/>
      <c r="V413" s="355"/>
      <c r="W413" s="355"/>
      <c r="X413" s="355"/>
      <c r="Y413" s="355"/>
      <c r="Z413" s="355"/>
      <c r="AA413" s="355"/>
    </row>
    <row r="414" spans="1:27" ht="14.25" customHeight="1" x14ac:dyDescent="0.2">
      <c r="A414" s="364"/>
      <c r="B414" s="355"/>
      <c r="C414" s="355"/>
      <c r="D414" s="355"/>
      <c r="E414" s="365"/>
      <c r="F414" s="355"/>
      <c r="G414" s="355"/>
      <c r="H414" s="355"/>
      <c r="I414" s="355"/>
      <c r="J414" s="355"/>
      <c r="K414" s="355"/>
      <c r="L414" s="355"/>
      <c r="M414" s="355"/>
      <c r="N414" s="355"/>
      <c r="O414" s="355"/>
      <c r="P414" s="355"/>
      <c r="Q414" s="355"/>
      <c r="R414" s="355"/>
      <c r="S414" s="355"/>
      <c r="T414" s="355"/>
      <c r="U414" s="355"/>
      <c r="V414" s="355"/>
      <c r="W414" s="355"/>
      <c r="X414" s="355"/>
      <c r="Y414" s="355"/>
      <c r="Z414" s="355"/>
      <c r="AA414" s="355"/>
    </row>
    <row r="415" spans="1:27" ht="14.25" customHeight="1" x14ac:dyDescent="0.2">
      <c r="A415" s="364"/>
      <c r="B415" s="355"/>
      <c r="C415" s="355"/>
      <c r="D415" s="355"/>
      <c r="E415" s="365"/>
      <c r="F415" s="355"/>
      <c r="G415" s="355"/>
      <c r="H415" s="355"/>
      <c r="I415" s="355"/>
      <c r="J415" s="355"/>
      <c r="K415" s="355"/>
      <c r="L415" s="355"/>
      <c r="M415" s="355"/>
      <c r="N415" s="355"/>
      <c r="O415" s="355"/>
      <c r="P415" s="355"/>
      <c r="Q415" s="355"/>
      <c r="R415" s="355"/>
      <c r="S415" s="355"/>
      <c r="T415" s="355"/>
      <c r="U415" s="355"/>
      <c r="V415" s="355"/>
      <c r="W415" s="355"/>
      <c r="X415" s="355"/>
      <c r="Y415" s="355"/>
      <c r="Z415" s="355"/>
      <c r="AA415" s="355"/>
    </row>
    <row r="416" spans="1:27" ht="14.25" customHeight="1" x14ac:dyDescent="0.2">
      <c r="A416" s="364"/>
      <c r="B416" s="355"/>
      <c r="C416" s="355"/>
      <c r="D416" s="355"/>
      <c r="E416" s="365"/>
      <c r="F416" s="355"/>
      <c r="G416" s="355"/>
      <c r="H416" s="355"/>
      <c r="I416" s="355"/>
      <c r="J416" s="355"/>
      <c r="K416" s="355"/>
      <c r="L416" s="355"/>
      <c r="M416" s="355"/>
      <c r="N416" s="355"/>
      <c r="O416" s="355"/>
      <c r="P416" s="355"/>
      <c r="Q416" s="355"/>
      <c r="R416" s="355"/>
      <c r="S416" s="355"/>
      <c r="T416" s="355"/>
      <c r="U416" s="355"/>
      <c r="V416" s="355"/>
      <c r="W416" s="355"/>
      <c r="X416" s="355"/>
      <c r="Y416" s="355"/>
      <c r="Z416" s="355"/>
      <c r="AA416" s="355"/>
    </row>
    <row r="417" spans="1:27" ht="14.25" customHeight="1" x14ac:dyDescent="0.2">
      <c r="A417" s="364"/>
      <c r="B417" s="355"/>
      <c r="C417" s="355"/>
      <c r="D417" s="355"/>
      <c r="E417" s="365"/>
      <c r="F417" s="355"/>
      <c r="G417" s="355"/>
      <c r="H417" s="355"/>
      <c r="I417" s="355"/>
      <c r="J417" s="355"/>
      <c r="K417" s="355"/>
      <c r="L417" s="355"/>
      <c r="M417" s="355"/>
      <c r="N417" s="355"/>
      <c r="O417" s="355"/>
      <c r="P417" s="355"/>
      <c r="Q417" s="355"/>
      <c r="R417" s="355"/>
      <c r="S417" s="355"/>
      <c r="T417" s="355"/>
      <c r="U417" s="355"/>
      <c r="V417" s="355"/>
      <c r="W417" s="355"/>
      <c r="X417" s="355"/>
      <c r="Y417" s="355"/>
      <c r="Z417" s="355"/>
      <c r="AA417" s="355"/>
    </row>
    <row r="418" spans="1:27" ht="14.25" customHeight="1" x14ac:dyDescent="0.2">
      <c r="A418" s="364"/>
      <c r="B418" s="355"/>
      <c r="C418" s="355"/>
      <c r="D418" s="355"/>
      <c r="E418" s="365"/>
      <c r="F418" s="355"/>
      <c r="G418" s="355"/>
      <c r="H418" s="355"/>
      <c r="I418" s="355"/>
      <c r="J418" s="355"/>
      <c r="K418" s="355"/>
      <c r="L418" s="355"/>
      <c r="M418" s="355"/>
      <c r="N418" s="355"/>
      <c r="O418" s="355"/>
      <c r="P418" s="355"/>
      <c r="Q418" s="355"/>
      <c r="R418" s="355"/>
      <c r="S418" s="355"/>
      <c r="T418" s="355"/>
      <c r="U418" s="355"/>
      <c r="V418" s="355"/>
      <c r="W418" s="355"/>
      <c r="X418" s="355"/>
      <c r="Y418" s="355"/>
      <c r="Z418" s="355"/>
      <c r="AA418" s="355"/>
    </row>
    <row r="419" spans="1:27" ht="14.25" customHeight="1" x14ac:dyDescent="0.2">
      <c r="A419" s="364"/>
      <c r="B419" s="355"/>
      <c r="C419" s="355"/>
      <c r="D419" s="355"/>
      <c r="E419" s="365"/>
      <c r="F419" s="355"/>
      <c r="G419" s="355"/>
      <c r="H419" s="355"/>
      <c r="I419" s="355"/>
      <c r="J419" s="355"/>
      <c r="K419" s="355"/>
      <c r="L419" s="355"/>
      <c r="M419" s="355"/>
      <c r="N419" s="355"/>
      <c r="O419" s="355"/>
      <c r="P419" s="355"/>
      <c r="Q419" s="355"/>
      <c r="R419" s="355"/>
      <c r="S419" s="355"/>
      <c r="T419" s="355"/>
      <c r="U419" s="355"/>
      <c r="V419" s="355"/>
      <c r="W419" s="355"/>
      <c r="X419" s="355"/>
      <c r="Y419" s="355"/>
      <c r="Z419" s="355"/>
      <c r="AA419" s="355"/>
    </row>
    <row r="420" spans="1:27" ht="14.25" customHeight="1" x14ac:dyDescent="0.2">
      <c r="A420" s="364"/>
      <c r="B420" s="355"/>
      <c r="C420" s="355"/>
      <c r="D420" s="355"/>
      <c r="E420" s="365"/>
      <c r="F420" s="355"/>
      <c r="G420" s="355"/>
      <c r="H420" s="355"/>
      <c r="I420" s="355"/>
      <c r="J420" s="355"/>
      <c r="K420" s="355"/>
      <c r="L420" s="355"/>
      <c r="M420" s="355"/>
      <c r="N420" s="355"/>
      <c r="O420" s="355"/>
      <c r="P420" s="355"/>
      <c r="Q420" s="355"/>
      <c r="R420" s="355"/>
      <c r="S420" s="355"/>
      <c r="T420" s="355"/>
      <c r="U420" s="355"/>
      <c r="V420" s="355"/>
      <c r="W420" s="355"/>
      <c r="X420" s="355"/>
      <c r="Y420" s="355"/>
      <c r="Z420" s="355"/>
      <c r="AA420" s="355"/>
    </row>
    <row r="421" spans="1:27" ht="14.25" customHeight="1" x14ac:dyDescent="0.2">
      <c r="A421" s="364"/>
      <c r="B421" s="355"/>
      <c r="C421" s="355"/>
      <c r="D421" s="355"/>
      <c r="E421" s="365"/>
      <c r="F421" s="355"/>
      <c r="G421" s="355"/>
      <c r="H421" s="355"/>
      <c r="I421" s="355"/>
      <c r="J421" s="355"/>
      <c r="K421" s="355"/>
      <c r="L421" s="355"/>
      <c r="M421" s="355"/>
      <c r="N421" s="355"/>
      <c r="O421" s="355"/>
      <c r="P421" s="355"/>
      <c r="Q421" s="355"/>
      <c r="R421" s="355"/>
      <c r="S421" s="355"/>
      <c r="T421" s="355"/>
      <c r="U421" s="355"/>
      <c r="V421" s="355"/>
      <c r="W421" s="355"/>
      <c r="X421" s="355"/>
      <c r="Y421" s="355"/>
      <c r="Z421" s="355"/>
      <c r="AA421" s="355"/>
    </row>
    <row r="422" spans="1:27" ht="14.25" customHeight="1" x14ac:dyDescent="0.2">
      <c r="A422" s="364"/>
      <c r="B422" s="355"/>
      <c r="C422" s="355"/>
      <c r="D422" s="355"/>
      <c r="E422" s="365"/>
      <c r="F422" s="355"/>
      <c r="G422" s="355"/>
      <c r="H422" s="355"/>
      <c r="I422" s="355"/>
      <c r="J422" s="355"/>
      <c r="K422" s="355"/>
      <c r="L422" s="355"/>
      <c r="M422" s="355"/>
      <c r="N422" s="355"/>
      <c r="O422" s="355"/>
      <c r="P422" s="355"/>
      <c r="Q422" s="355"/>
      <c r="R422" s="355"/>
      <c r="S422" s="355"/>
      <c r="T422" s="355"/>
      <c r="U422" s="355"/>
      <c r="V422" s="355"/>
      <c r="W422" s="355"/>
      <c r="X422" s="355"/>
      <c r="Y422" s="355"/>
      <c r="Z422" s="355"/>
      <c r="AA422" s="355"/>
    </row>
    <row r="423" spans="1:27" ht="14.25" customHeight="1" x14ac:dyDescent="0.2">
      <c r="A423" s="364"/>
      <c r="B423" s="355"/>
      <c r="C423" s="355"/>
      <c r="D423" s="355"/>
      <c r="E423" s="365"/>
      <c r="F423" s="355"/>
      <c r="G423" s="355"/>
      <c r="H423" s="355"/>
      <c r="I423" s="355"/>
      <c r="J423" s="355"/>
      <c r="K423" s="355"/>
      <c r="L423" s="355"/>
      <c r="M423" s="355"/>
      <c r="N423" s="355"/>
      <c r="O423" s="355"/>
      <c r="P423" s="355"/>
      <c r="Q423" s="355"/>
      <c r="R423" s="355"/>
      <c r="S423" s="355"/>
      <c r="T423" s="355"/>
      <c r="U423" s="355"/>
      <c r="V423" s="355"/>
      <c r="W423" s="355"/>
      <c r="X423" s="355"/>
      <c r="Y423" s="355"/>
      <c r="Z423" s="355"/>
      <c r="AA423" s="355"/>
    </row>
    <row r="424" spans="1:27" ht="14.25" customHeight="1" x14ac:dyDescent="0.2">
      <c r="A424" s="364"/>
      <c r="B424" s="355"/>
      <c r="C424" s="355"/>
      <c r="D424" s="355"/>
      <c r="E424" s="365"/>
      <c r="F424" s="355"/>
      <c r="G424" s="355"/>
      <c r="H424" s="355"/>
      <c r="I424" s="355"/>
      <c r="J424" s="355"/>
      <c r="K424" s="355"/>
      <c r="L424" s="355"/>
      <c r="M424" s="355"/>
      <c r="N424" s="355"/>
      <c r="O424" s="355"/>
      <c r="P424" s="355"/>
      <c r="Q424" s="355"/>
      <c r="R424" s="355"/>
      <c r="S424" s="355"/>
      <c r="T424" s="355"/>
      <c r="U424" s="355"/>
      <c r="V424" s="355"/>
      <c r="W424" s="355"/>
      <c r="X424" s="355"/>
      <c r="Y424" s="355"/>
      <c r="Z424" s="355"/>
      <c r="AA424" s="355"/>
    </row>
    <row r="425" spans="1:27" ht="14.25" customHeight="1" x14ac:dyDescent="0.2">
      <c r="A425" s="364"/>
      <c r="B425" s="355"/>
      <c r="C425" s="355"/>
      <c r="D425" s="355"/>
      <c r="E425" s="365"/>
      <c r="F425" s="355"/>
      <c r="G425" s="355"/>
      <c r="H425" s="355"/>
      <c r="I425" s="355"/>
      <c r="J425" s="355"/>
      <c r="K425" s="355"/>
      <c r="L425" s="355"/>
      <c r="M425" s="355"/>
      <c r="N425" s="355"/>
      <c r="O425" s="355"/>
      <c r="P425" s="355"/>
      <c r="Q425" s="355"/>
      <c r="R425" s="355"/>
      <c r="S425" s="355"/>
      <c r="T425" s="355"/>
      <c r="U425" s="355"/>
      <c r="V425" s="355"/>
      <c r="W425" s="355"/>
      <c r="X425" s="355"/>
      <c r="Y425" s="355"/>
      <c r="Z425" s="355"/>
      <c r="AA425" s="355"/>
    </row>
    <row r="426" spans="1:27" ht="14.25" customHeight="1" x14ac:dyDescent="0.2">
      <c r="A426" s="364"/>
      <c r="B426" s="355"/>
      <c r="C426" s="355"/>
      <c r="D426" s="355"/>
      <c r="E426" s="365"/>
      <c r="F426" s="355"/>
      <c r="G426" s="355"/>
      <c r="H426" s="355"/>
      <c r="I426" s="355"/>
      <c r="J426" s="355"/>
      <c r="K426" s="355"/>
      <c r="L426" s="355"/>
      <c r="M426" s="355"/>
      <c r="N426" s="355"/>
      <c r="O426" s="355"/>
      <c r="P426" s="355"/>
      <c r="Q426" s="355"/>
      <c r="R426" s="355"/>
      <c r="S426" s="355"/>
      <c r="T426" s="355"/>
      <c r="U426" s="355"/>
      <c r="V426" s="355"/>
      <c r="W426" s="355"/>
      <c r="X426" s="355"/>
      <c r="Y426" s="355"/>
      <c r="Z426" s="355"/>
      <c r="AA426" s="355"/>
    </row>
    <row r="427" spans="1:27" ht="14.25" customHeight="1" x14ac:dyDescent="0.2">
      <c r="A427" s="364"/>
      <c r="B427" s="355"/>
      <c r="C427" s="355"/>
      <c r="D427" s="355"/>
      <c r="E427" s="365"/>
      <c r="F427" s="355"/>
      <c r="G427" s="355"/>
      <c r="H427" s="355"/>
      <c r="I427" s="355"/>
      <c r="J427" s="355"/>
      <c r="K427" s="355"/>
      <c r="L427" s="355"/>
      <c r="M427" s="355"/>
      <c r="N427" s="355"/>
      <c r="O427" s="355"/>
      <c r="P427" s="355"/>
      <c r="Q427" s="355"/>
      <c r="R427" s="355"/>
      <c r="S427" s="355"/>
      <c r="T427" s="355"/>
      <c r="U427" s="355"/>
      <c r="V427" s="355"/>
      <c r="W427" s="355"/>
      <c r="X427" s="355"/>
      <c r="Y427" s="355"/>
      <c r="Z427" s="355"/>
      <c r="AA427" s="355"/>
    </row>
    <row r="428" spans="1:27" ht="14.25" customHeight="1" x14ac:dyDescent="0.2">
      <c r="A428" s="364"/>
      <c r="B428" s="355"/>
      <c r="C428" s="355"/>
      <c r="D428" s="355"/>
      <c r="E428" s="365"/>
      <c r="F428" s="355"/>
      <c r="G428" s="355"/>
      <c r="H428" s="355"/>
      <c r="I428" s="355"/>
      <c r="J428" s="355"/>
      <c r="K428" s="355"/>
      <c r="L428" s="355"/>
      <c r="M428" s="355"/>
      <c r="N428" s="355"/>
      <c r="O428" s="355"/>
      <c r="P428" s="355"/>
      <c r="Q428" s="355"/>
      <c r="R428" s="355"/>
      <c r="S428" s="355"/>
      <c r="T428" s="355"/>
      <c r="U428" s="355"/>
      <c r="V428" s="355"/>
      <c r="W428" s="355"/>
      <c r="X428" s="355"/>
      <c r="Y428" s="355"/>
      <c r="Z428" s="355"/>
      <c r="AA428" s="355"/>
    </row>
    <row r="429" spans="1:27" ht="14.25" customHeight="1" x14ac:dyDescent="0.2">
      <c r="A429" s="364"/>
      <c r="B429" s="355"/>
      <c r="C429" s="355"/>
      <c r="D429" s="355"/>
      <c r="E429" s="365"/>
      <c r="F429" s="355"/>
      <c r="G429" s="355"/>
      <c r="H429" s="355"/>
      <c r="I429" s="355"/>
      <c r="J429" s="355"/>
      <c r="K429" s="355"/>
      <c r="L429" s="355"/>
      <c r="M429" s="355"/>
      <c r="N429" s="355"/>
      <c r="O429" s="355"/>
      <c r="P429" s="355"/>
      <c r="Q429" s="355"/>
      <c r="R429" s="355"/>
      <c r="S429" s="355"/>
      <c r="T429" s="355"/>
      <c r="U429" s="355"/>
      <c r="V429" s="355"/>
      <c r="W429" s="355"/>
      <c r="X429" s="355"/>
      <c r="Y429" s="355"/>
      <c r="Z429" s="355"/>
      <c r="AA429" s="355"/>
    </row>
    <row r="430" spans="1:27" ht="14.25" customHeight="1" x14ac:dyDescent="0.2">
      <c r="A430" s="364"/>
      <c r="B430" s="355"/>
      <c r="C430" s="355"/>
      <c r="D430" s="355"/>
      <c r="E430" s="365"/>
      <c r="F430" s="355"/>
      <c r="G430" s="355"/>
      <c r="H430" s="355"/>
      <c r="I430" s="355"/>
      <c r="J430" s="355"/>
      <c r="K430" s="355"/>
      <c r="L430" s="355"/>
      <c r="M430" s="355"/>
      <c r="N430" s="355"/>
      <c r="O430" s="355"/>
      <c r="P430" s="355"/>
      <c r="Q430" s="355"/>
      <c r="R430" s="355"/>
      <c r="S430" s="355"/>
      <c r="T430" s="355"/>
      <c r="U430" s="355"/>
      <c r="V430" s="355"/>
      <c r="W430" s="355"/>
      <c r="X430" s="355"/>
      <c r="Y430" s="355"/>
      <c r="Z430" s="355"/>
      <c r="AA430" s="355"/>
    </row>
    <row r="431" spans="1:27" ht="14.25" customHeight="1" x14ac:dyDescent="0.2">
      <c r="A431" s="364"/>
      <c r="B431" s="355"/>
      <c r="C431" s="355"/>
      <c r="D431" s="355"/>
      <c r="E431" s="365"/>
      <c r="F431" s="355"/>
      <c r="G431" s="355"/>
      <c r="H431" s="355"/>
      <c r="I431" s="355"/>
      <c r="J431" s="355"/>
      <c r="K431" s="355"/>
      <c r="L431" s="355"/>
      <c r="M431" s="355"/>
      <c r="N431" s="355"/>
      <c r="O431" s="355"/>
      <c r="P431" s="355"/>
      <c r="Q431" s="355"/>
      <c r="R431" s="355"/>
      <c r="S431" s="355"/>
      <c r="T431" s="355"/>
      <c r="U431" s="355"/>
      <c r="V431" s="355"/>
      <c r="W431" s="355"/>
      <c r="X431" s="355"/>
      <c r="Y431" s="355"/>
      <c r="Z431" s="355"/>
      <c r="AA431" s="355"/>
    </row>
    <row r="432" spans="1:27" ht="14.25" customHeight="1" x14ac:dyDescent="0.2">
      <c r="A432" s="364"/>
      <c r="B432" s="355"/>
      <c r="C432" s="355"/>
      <c r="D432" s="355"/>
      <c r="E432" s="365"/>
      <c r="F432" s="355"/>
      <c r="G432" s="355"/>
      <c r="H432" s="355"/>
      <c r="I432" s="355"/>
      <c r="J432" s="355"/>
      <c r="K432" s="355"/>
      <c r="L432" s="355"/>
      <c r="M432" s="355"/>
      <c r="N432" s="355"/>
      <c r="O432" s="355"/>
      <c r="P432" s="355"/>
      <c r="Q432" s="355"/>
      <c r="R432" s="355"/>
      <c r="S432" s="355"/>
      <c r="T432" s="355"/>
      <c r="U432" s="355"/>
      <c r="V432" s="355"/>
      <c r="W432" s="355"/>
      <c r="X432" s="355"/>
      <c r="Y432" s="355"/>
      <c r="Z432" s="355"/>
      <c r="AA432" s="355"/>
    </row>
    <row r="433" spans="1:27" ht="14.25" customHeight="1" x14ac:dyDescent="0.2">
      <c r="A433" s="364"/>
      <c r="B433" s="355"/>
      <c r="C433" s="355"/>
      <c r="D433" s="355"/>
      <c r="E433" s="365"/>
      <c r="F433" s="355"/>
      <c r="G433" s="355"/>
      <c r="H433" s="355"/>
      <c r="I433" s="355"/>
      <c r="J433" s="355"/>
      <c r="K433" s="355"/>
      <c r="L433" s="355"/>
      <c r="M433" s="355"/>
      <c r="N433" s="355"/>
      <c r="O433" s="355"/>
      <c r="P433" s="355"/>
      <c r="Q433" s="355"/>
      <c r="R433" s="355"/>
      <c r="S433" s="355"/>
      <c r="T433" s="355"/>
      <c r="U433" s="355"/>
      <c r="V433" s="355"/>
      <c r="W433" s="355"/>
      <c r="X433" s="355"/>
      <c r="Y433" s="355"/>
      <c r="Z433" s="355"/>
      <c r="AA433" s="355"/>
    </row>
    <row r="434" spans="1:27" ht="14.25" customHeight="1" x14ac:dyDescent="0.2">
      <c r="A434" s="364"/>
      <c r="B434" s="355"/>
      <c r="C434" s="355"/>
      <c r="D434" s="355"/>
      <c r="E434" s="365"/>
      <c r="F434" s="355"/>
      <c r="G434" s="355"/>
      <c r="H434" s="355"/>
      <c r="I434" s="355"/>
      <c r="J434" s="355"/>
      <c r="K434" s="355"/>
      <c r="L434" s="355"/>
      <c r="M434" s="355"/>
      <c r="N434" s="355"/>
      <c r="O434" s="355"/>
      <c r="P434" s="355"/>
      <c r="Q434" s="355"/>
      <c r="R434" s="355"/>
      <c r="S434" s="355"/>
      <c r="T434" s="355"/>
      <c r="U434" s="355"/>
      <c r="V434" s="355"/>
      <c r="W434" s="355"/>
      <c r="X434" s="355"/>
      <c r="Y434" s="355"/>
      <c r="Z434" s="355"/>
      <c r="AA434" s="355"/>
    </row>
    <row r="435" spans="1:27" ht="14.25" customHeight="1" x14ac:dyDescent="0.2">
      <c r="A435" s="364"/>
      <c r="B435" s="355"/>
      <c r="C435" s="355"/>
      <c r="D435" s="355"/>
      <c r="E435" s="365"/>
      <c r="F435" s="355"/>
      <c r="G435" s="355"/>
      <c r="H435" s="355"/>
      <c r="I435" s="355"/>
      <c r="J435" s="355"/>
      <c r="K435" s="355"/>
      <c r="L435" s="355"/>
      <c r="M435" s="355"/>
      <c r="N435" s="355"/>
      <c r="O435" s="355"/>
      <c r="P435" s="355"/>
      <c r="Q435" s="355"/>
      <c r="R435" s="355"/>
      <c r="S435" s="355"/>
      <c r="T435" s="355"/>
      <c r="U435" s="355"/>
      <c r="V435" s="355"/>
      <c r="W435" s="355"/>
      <c r="X435" s="355"/>
      <c r="Y435" s="355"/>
      <c r="Z435" s="355"/>
      <c r="AA435" s="355"/>
    </row>
    <row r="436" spans="1:27" ht="14.25" customHeight="1" x14ac:dyDescent="0.2">
      <c r="A436" s="364"/>
      <c r="B436" s="355"/>
      <c r="C436" s="355"/>
      <c r="D436" s="355"/>
      <c r="E436" s="365"/>
      <c r="F436" s="355"/>
      <c r="G436" s="355"/>
      <c r="H436" s="355"/>
      <c r="I436" s="355"/>
      <c r="J436" s="355"/>
      <c r="K436" s="355"/>
      <c r="L436" s="355"/>
      <c r="M436" s="355"/>
      <c r="N436" s="355"/>
      <c r="O436" s="355"/>
      <c r="P436" s="355"/>
      <c r="Q436" s="355"/>
      <c r="R436" s="355"/>
      <c r="S436" s="355"/>
      <c r="T436" s="355"/>
      <c r="U436" s="355"/>
      <c r="V436" s="355"/>
      <c r="W436" s="355"/>
      <c r="X436" s="355"/>
      <c r="Y436" s="355"/>
      <c r="Z436" s="355"/>
      <c r="AA436" s="355"/>
    </row>
    <row r="437" spans="1:27" ht="14.25" customHeight="1" x14ac:dyDescent="0.2">
      <c r="A437" s="364"/>
      <c r="B437" s="355"/>
      <c r="C437" s="355"/>
      <c r="D437" s="355"/>
      <c r="E437" s="365"/>
      <c r="F437" s="355"/>
      <c r="G437" s="355"/>
      <c r="H437" s="355"/>
      <c r="I437" s="355"/>
      <c r="J437" s="355"/>
      <c r="K437" s="355"/>
      <c r="L437" s="355"/>
      <c r="M437" s="355"/>
      <c r="N437" s="355"/>
      <c r="O437" s="355"/>
      <c r="P437" s="355"/>
      <c r="Q437" s="355"/>
      <c r="R437" s="355"/>
      <c r="S437" s="355"/>
      <c r="T437" s="355"/>
      <c r="U437" s="355"/>
      <c r="V437" s="355"/>
      <c r="W437" s="355"/>
      <c r="X437" s="355"/>
      <c r="Y437" s="355"/>
      <c r="Z437" s="355"/>
      <c r="AA437" s="355"/>
    </row>
    <row r="438" spans="1:27" ht="14.25" customHeight="1" x14ac:dyDescent="0.2">
      <c r="A438" s="364"/>
      <c r="B438" s="355"/>
      <c r="C438" s="355"/>
      <c r="D438" s="355"/>
      <c r="E438" s="365"/>
      <c r="F438" s="355"/>
      <c r="G438" s="355"/>
      <c r="H438" s="355"/>
      <c r="I438" s="355"/>
      <c r="J438" s="355"/>
      <c r="K438" s="355"/>
      <c r="L438" s="355"/>
      <c r="M438" s="355"/>
      <c r="N438" s="355"/>
      <c r="O438" s="355"/>
      <c r="P438" s="355"/>
      <c r="Q438" s="355"/>
      <c r="R438" s="355"/>
      <c r="S438" s="355"/>
      <c r="T438" s="355"/>
      <c r="U438" s="355"/>
      <c r="V438" s="355"/>
      <c r="W438" s="355"/>
      <c r="X438" s="355"/>
      <c r="Y438" s="355"/>
      <c r="Z438" s="355"/>
      <c r="AA438" s="355"/>
    </row>
    <row r="439" spans="1:27" ht="14.25" customHeight="1" x14ac:dyDescent="0.2">
      <c r="A439" s="364"/>
      <c r="B439" s="355"/>
      <c r="C439" s="355"/>
      <c r="D439" s="355"/>
      <c r="E439" s="365"/>
      <c r="F439" s="355"/>
      <c r="G439" s="355"/>
      <c r="H439" s="355"/>
      <c r="I439" s="355"/>
      <c r="J439" s="355"/>
      <c r="K439" s="355"/>
      <c r="L439" s="355"/>
      <c r="M439" s="355"/>
      <c r="N439" s="355"/>
      <c r="O439" s="355"/>
      <c r="P439" s="355"/>
      <c r="Q439" s="355"/>
      <c r="R439" s="355"/>
      <c r="S439" s="355"/>
      <c r="T439" s="355"/>
      <c r="U439" s="355"/>
      <c r="V439" s="355"/>
      <c r="W439" s="355"/>
      <c r="X439" s="355"/>
      <c r="Y439" s="355"/>
      <c r="Z439" s="355"/>
      <c r="AA439" s="355"/>
    </row>
    <row r="440" spans="1:27" ht="14.25" customHeight="1" x14ac:dyDescent="0.2">
      <c r="A440" s="364"/>
      <c r="B440" s="355"/>
      <c r="C440" s="355"/>
      <c r="D440" s="355"/>
      <c r="E440" s="365"/>
      <c r="F440" s="355"/>
      <c r="G440" s="355"/>
      <c r="H440" s="355"/>
      <c r="I440" s="355"/>
      <c r="J440" s="355"/>
      <c r="K440" s="355"/>
      <c r="L440" s="355"/>
      <c r="M440" s="355"/>
      <c r="N440" s="355"/>
      <c r="O440" s="355"/>
      <c r="P440" s="355"/>
      <c r="Q440" s="355"/>
      <c r="R440" s="355"/>
      <c r="S440" s="355"/>
      <c r="T440" s="355"/>
      <c r="U440" s="355"/>
      <c r="V440" s="355"/>
      <c r="W440" s="355"/>
      <c r="X440" s="355"/>
      <c r="Y440" s="355"/>
      <c r="Z440" s="355"/>
      <c r="AA440" s="355"/>
    </row>
    <row r="441" spans="1:27" ht="14.25" customHeight="1" x14ac:dyDescent="0.2">
      <c r="A441" s="364"/>
      <c r="B441" s="355"/>
      <c r="C441" s="355"/>
      <c r="D441" s="355"/>
      <c r="E441" s="365"/>
      <c r="F441" s="355"/>
      <c r="G441" s="355"/>
      <c r="H441" s="355"/>
      <c r="I441" s="355"/>
      <c r="J441" s="355"/>
      <c r="K441" s="355"/>
      <c r="L441" s="355"/>
      <c r="M441" s="355"/>
      <c r="N441" s="355"/>
      <c r="O441" s="355"/>
      <c r="P441" s="355"/>
      <c r="Q441" s="355"/>
      <c r="R441" s="355"/>
      <c r="S441" s="355"/>
      <c r="T441" s="355"/>
      <c r="U441" s="355"/>
      <c r="V441" s="355"/>
      <c r="W441" s="355"/>
      <c r="X441" s="355"/>
      <c r="Y441" s="355"/>
      <c r="Z441" s="355"/>
      <c r="AA441" s="355"/>
    </row>
    <row r="442" spans="1:27" ht="14.25" customHeight="1" x14ac:dyDescent="0.2">
      <c r="A442" s="364"/>
      <c r="B442" s="355"/>
      <c r="C442" s="355"/>
      <c r="D442" s="355"/>
      <c r="E442" s="365"/>
      <c r="F442" s="355"/>
      <c r="G442" s="355"/>
      <c r="H442" s="355"/>
      <c r="I442" s="355"/>
      <c r="J442" s="355"/>
      <c r="K442" s="355"/>
      <c r="L442" s="355"/>
      <c r="M442" s="355"/>
      <c r="N442" s="355"/>
      <c r="O442" s="355"/>
      <c r="P442" s="355"/>
      <c r="Q442" s="355"/>
      <c r="R442" s="355"/>
      <c r="S442" s="355"/>
      <c r="T442" s="355"/>
      <c r="U442" s="355"/>
      <c r="V442" s="355"/>
      <c r="W442" s="355"/>
      <c r="X442" s="355"/>
      <c r="Y442" s="355"/>
      <c r="Z442" s="355"/>
      <c r="AA442" s="355"/>
    </row>
    <row r="443" spans="1:27" ht="14.25" customHeight="1" x14ac:dyDescent="0.2">
      <c r="A443" s="364"/>
      <c r="B443" s="355"/>
      <c r="C443" s="355"/>
      <c r="D443" s="355"/>
      <c r="E443" s="365"/>
      <c r="F443" s="355"/>
      <c r="G443" s="355"/>
      <c r="H443" s="355"/>
      <c r="I443" s="355"/>
      <c r="J443" s="355"/>
      <c r="K443" s="355"/>
      <c r="L443" s="355"/>
      <c r="M443" s="355"/>
      <c r="N443" s="355"/>
      <c r="O443" s="355"/>
      <c r="P443" s="355"/>
      <c r="Q443" s="355"/>
      <c r="R443" s="355"/>
      <c r="S443" s="355"/>
      <c r="T443" s="355"/>
      <c r="U443" s="355"/>
      <c r="V443" s="355"/>
      <c r="W443" s="355"/>
      <c r="X443" s="355"/>
      <c r="Y443" s="355"/>
      <c r="Z443" s="355"/>
      <c r="AA443" s="355"/>
    </row>
    <row r="444" spans="1:27" ht="14.25" customHeight="1" x14ac:dyDescent="0.2">
      <c r="A444" s="364"/>
      <c r="B444" s="355"/>
      <c r="C444" s="355"/>
      <c r="D444" s="355"/>
      <c r="E444" s="365"/>
      <c r="F444" s="355"/>
      <c r="G444" s="355"/>
      <c r="H444" s="355"/>
      <c r="I444" s="355"/>
      <c r="J444" s="355"/>
      <c r="K444" s="355"/>
      <c r="L444" s="355"/>
      <c r="M444" s="355"/>
      <c r="N444" s="355"/>
      <c r="O444" s="355"/>
      <c r="P444" s="355"/>
      <c r="Q444" s="355"/>
      <c r="R444" s="355"/>
      <c r="S444" s="355"/>
      <c r="T444" s="355"/>
      <c r="U444" s="355"/>
      <c r="V444" s="355"/>
      <c r="W444" s="355"/>
      <c r="X444" s="355"/>
      <c r="Y444" s="355"/>
      <c r="Z444" s="355"/>
      <c r="AA444" s="355"/>
    </row>
    <row r="445" spans="1:27" ht="14.25" customHeight="1" x14ac:dyDescent="0.2">
      <c r="A445" s="364"/>
      <c r="B445" s="355"/>
      <c r="C445" s="355"/>
      <c r="D445" s="355"/>
      <c r="E445" s="365"/>
      <c r="F445" s="355"/>
      <c r="G445" s="355"/>
      <c r="H445" s="355"/>
      <c r="I445" s="355"/>
      <c r="J445" s="355"/>
      <c r="K445" s="355"/>
      <c r="L445" s="355"/>
      <c r="M445" s="355"/>
      <c r="N445" s="355"/>
      <c r="O445" s="355"/>
      <c r="P445" s="355"/>
      <c r="Q445" s="355"/>
      <c r="R445" s="355"/>
      <c r="S445" s="355"/>
      <c r="T445" s="355"/>
      <c r="U445" s="355"/>
      <c r="V445" s="355"/>
      <c r="W445" s="355"/>
      <c r="X445" s="355"/>
      <c r="Y445" s="355"/>
      <c r="Z445" s="355"/>
      <c r="AA445" s="355"/>
    </row>
    <row r="446" spans="1:27" ht="14.25" customHeight="1" x14ac:dyDescent="0.2">
      <c r="A446" s="364"/>
      <c r="B446" s="355"/>
      <c r="C446" s="355"/>
      <c r="D446" s="355"/>
      <c r="E446" s="365"/>
      <c r="F446" s="355"/>
      <c r="G446" s="355"/>
      <c r="H446" s="355"/>
      <c r="I446" s="355"/>
      <c r="J446" s="355"/>
      <c r="K446" s="355"/>
      <c r="L446" s="355"/>
      <c r="M446" s="355"/>
      <c r="N446" s="355"/>
      <c r="O446" s="355"/>
      <c r="P446" s="355"/>
      <c r="Q446" s="355"/>
      <c r="R446" s="355"/>
      <c r="S446" s="355"/>
      <c r="T446" s="355"/>
      <c r="U446" s="355"/>
      <c r="V446" s="355"/>
      <c r="W446" s="355"/>
      <c r="X446" s="355"/>
      <c r="Y446" s="355"/>
      <c r="Z446" s="355"/>
      <c r="AA446" s="355"/>
    </row>
    <row r="447" spans="1:27" ht="14.25" customHeight="1" x14ac:dyDescent="0.2">
      <c r="A447" s="364"/>
      <c r="B447" s="355"/>
      <c r="C447" s="355"/>
      <c r="D447" s="355"/>
      <c r="E447" s="365"/>
      <c r="F447" s="355"/>
      <c r="G447" s="355"/>
      <c r="H447" s="355"/>
      <c r="I447" s="355"/>
      <c r="J447" s="355"/>
      <c r="K447" s="355"/>
      <c r="L447" s="355"/>
      <c r="M447" s="355"/>
      <c r="N447" s="355"/>
      <c r="O447" s="355"/>
      <c r="P447" s="355"/>
      <c r="Q447" s="355"/>
      <c r="R447" s="355"/>
      <c r="S447" s="355"/>
      <c r="T447" s="355"/>
      <c r="U447" s="355"/>
      <c r="V447" s="355"/>
      <c r="W447" s="355"/>
      <c r="X447" s="355"/>
      <c r="Y447" s="355"/>
      <c r="Z447" s="355"/>
      <c r="AA447" s="355"/>
    </row>
    <row r="448" spans="1:27" ht="14.25" customHeight="1" x14ac:dyDescent="0.2">
      <c r="A448" s="364"/>
      <c r="B448" s="355"/>
      <c r="C448" s="355"/>
      <c r="D448" s="355"/>
      <c r="E448" s="365"/>
      <c r="F448" s="355"/>
      <c r="G448" s="355"/>
      <c r="H448" s="355"/>
      <c r="I448" s="355"/>
      <c r="J448" s="355"/>
      <c r="K448" s="355"/>
      <c r="L448" s="355"/>
      <c r="M448" s="355"/>
      <c r="N448" s="355"/>
      <c r="O448" s="355"/>
      <c r="P448" s="355"/>
      <c r="Q448" s="355"/>
      <c r="R448" s="355"/>
      <c r="S448" s="355"/>
      <c r="T448" s="355"/>
      <c r="U448" s="355"/>
      <c r="V448" s="355"/>
      <c r="W448" s="355"/>
      <c r="X448" s="355"/>
      <c r="Y448" s="355"/>
      <c r="Z448" s="355"/>
      <c r="AA448" s="355"/>
    </row>
    <row r="449" spans="1:27" ht="14.25" customHeight="1" x14ac:dyDescent="0.2">
      <c r="A449" s="364"/>
      <c r="B449" s="355"/>
      <c r="C449" s="355"/>
      <c r="D449" s="355"/>
      <c r="E449" s="365"/>
      <c r="F449" s="355"/>
      <c r="G449" s="355"/>
      <c r="H449" s="355"/>
      <c r="I449" s="355"/>
      <c r="J449" s="355"/>
      <c r="K449" s="355"/>
      <c r="L449" s="355"/>
      <c r="M449" s="355"/>
      <c r="N449" s="355"/>
      <c r="O449" s="355"/>
      <c r="P449" s="355"/>
      <c r="Q449" s="355"/>
      <c r="R449" s="355"/>
      <c r="S449" s="355"/>
      <c r="T449" s="355"/>
      <c r="U449" s="355"/>
      <c r="V449" s="355"/>
      <c r="W449" s="355"/>
      <c r="X449" s="355"/>
      <c r="Y449" s="355"/>
      <c r="Z449" s="355"/>
      <c r="AA449" s="355"/>
    </row>
    <row r="450" spans="1:27" ht="14.25" customHeight="1" x14ac:dyDescent="0.2">
      <c r="A450" s="364"/>
      <c r="B450" s="355"/>
      <c r="C450" s="355"/>
      <c r="D450" s="355"/>
      <c r="E450" s="365"/>
      <c r="F450" s="355"/>
      <c r="G450" s="355"/>
      <c r="H450" s="355"/>
      <c r="I450" s="355"/>
      <c r="J450" s="355"/>
      <c r="K450" s="355"/>
      <c r="L450" s="355"/>
      <c r="M450" s="355"/>
      <c r="N450" s="355"/>
      <c r="O450" s="355"/>
      <c r="P450" s="355"/>
      <c r="Q450" s="355"/>
      <c r="R450" s="355"/>
      <c r="S450" s="355"/>
      <c r="T450" s="355"/>
      <c r="U450" s="355"/>
      <c r="V450" s="355"/>
      <c r="W450" s="355"/>
      <c r="X450" s="355"/>
      <c r="Y450" s="355"/>
      <c r="Z450" s="355"/>
      <c r="AA450" s="355"/>
    </row>
    <row r="451" spans="1:27" ht="14.25" customHeight="1" x14ac:dyDescent="0.2">
      <c r="A451" s="364"/>
      <c r="B451" s="355"/>
      <c r="C451" s="355"/>
      <c r="D451" s="355"/>
      <c r="E451" s="365"/>
      <c r="F451" s="355"/>
      <c r="G451" s="355"/>
      <c r="H451" s="355"/>
      <c r="I451" s="355"/>
      <c r="J451" s="355"/>
      <c r="K451" s="355"/>
      <c r="L451" s="355"/>
      <c r="M451" s="355"/>
      <c r="N451" s="355"/>
      <c r="O451" s="355"/>
      <c r="P451" s="355"/>
      <c r="Q451" s="355"/>
      <c r="R451" s="355"/>
      <c r="S451" s="355"/>
      <c r="T451" s="355"/>
      <c r="U451" s="355"/>
      <c r="V451" s="355"/>
      <c r="W451" s="355"/>
      <c r="X451" s="355"/>
      <c r="Y451" s="355"/>
      <c r="Z451" s="355"/>
      <c r="AA451" s="355"/>
    </row>
    <row r="452" spans="1:27" ht="14.25" customHeight="1" x14ac:dyDescent="0.2">
      <c r="A452" s="364"/>
      <c r="B452" s="355"/>
      <c r="C452" s="355"/>
      <c r="D452" s="355"/>
      <c r="E452" s="365"/>
      <c r="F452" s="355"/>
      <c r="G452" s="355"/>
      <c r="H452" s="355"/>
      <c r="I452" s="355"/>
      <c r="J452" s="355"/>
      <c r="K452" s="355"/>
      <c r="L452" s="355"/>
      <c r="M452" s="355"/>
      <c r="N452" s="355"/>
      <c r="O452" s="355"/>
      <c r="P452" s="355"/>
      <c r="Q452" s="355"/>
      <c r="R452" s="355"/>
      <c r="S452" s="355"/>
      <c r="T452" s="355"/>
      <c r="U452" s="355"/>
      <c r="V452" s="355"/>
      <c r="W452" s="355"/>
      <c r="X452" s="355"/>
      <c r="Y452" s="355"/>
      <c r="Z452" s="355"/>
      <c r="AA452" s="355"/>
    </row>
    <row r="453" spans="1:27" ht="14.25" customHeight="1" x14ac:dyDescent="0.2">
      <c r="A453" s="364"/>
      <c r="B453" s="355"/>
      <c r="C453" s="355"/>
      <c r="D453" s="355"/>
      <c r="E453" s="365"/>
      <c r="F453" s="355"/>
      <c r="G453" s="355"/>
      <c r="H453" s="355"/>
      <c r="I453" s="355"/>
      <c r="J453" s="355"/>
      <c r="K453" s="355"/>
      <c r="L453" s="355"/>
      <c r="M453" s="355"/>
      <c r="N453" s="355"/>
      <c r="O453" s="355"/>
      <c r="P453" s="355"/>
      <c r="Q453" s="355"/>
      <c r="R453" s="355"/>
      <c r="S453" s="355"/>
      <c r="T453" s="355"/>
      <c r="U453" s="355"/>
      <c r="V453" s="355"/>
      <c r="W453" s="355"/>
      <c r="X453" s="355"/>
      <c r="Y453" s="355"/>
      <c r="Z453" s="355"/>
      <c r="AA453" s="355"/>
    </row>
    <row r="454" spans="1:27" ht="14.25" customHeight="1" x14ac:dyDescent="0.2">
      <c r="A454" s="364"/>
      <c r="B454" s="355"/>
      <c r="C454" s="355"/>
      <c r="D454" s="355"/>
      <c r="E454" s="365"/>
      <c r="F454" s="355"/>
      <c r="G454" s="355"/>
      <c r="H454" s="355"/>
      <c r="I454" s="355"/>
      <c r="J454" s="355"/>
      <c r="K454" s="355"/>
      <c r="L454" s="355"/>
      <c r="M454" s="355"/>
      <c r="N454" s="355"/>
      <c r="O454" s="355"/>
      <c r="P454" s="355"/>
      <c r="Q454" s="355"/>
      <c r="R454" s="355"/>
      <c r="S454" s="355"/>
      <c r="T454" s="355"/>
      <c r="U454" s="355"/>
      <c r="V454" s="355"/>
      <c r="W454" s="355"/>
      <c r="X454" s="355"/>
      <c r="Y454" s="355"/>
      <c r="Z454" s="355"/>
      <c r="AA454" s="355"/>
    </row>
    <row r="455" spans="1:27" ht="14.25" customHeight="1" x14ac:dyDescent="0.2">
      <c r="A455" s="364"/>
      <c r="B455" s="355"/>
      <c r="C455" s="355"/>
      <c r="D455" s="355"/>
      <c r="E455" s="365"/>
      <c r="F455" s="355"/>
      <c r="G455" s="355"/>
      <c r="H455" s="355"/>
      <c r="I455" s="355"/>
      <c r="J455" s="355"/>
      <c r="K455" s="355"/>
      <c r="L455" s="355"/>
      <c r="M455" s="355"/>
      <c r="N455" s="355"/>
      <c r="O455" s="355"/>
      <c r="P455" s="355"/>
      <c r="Q455" s="355"/>
      <c r="R455" s="355"/>
      <c r="S455" s="355"/>
      <c r="T455" s="355"/>
      <c r="U455" s="355"/>
      <c r="V455" s="355"/>
      <c r="W455" s="355"/>
      <c r="X455" s="355"/>
      <c r="Y455" s="355"/>
      <c r="Z455" s="355"/>
      <c r="AA455" s="355"/>
    </row>
    <row r="456" spans="1:27" ht="14.25" customHeight="1" x14ac:dyDescent="0.2">
      <c r="A456" s="364"/>
      <c r="B456" s="355"/>
      <c r="C456" s="355"/>
      <c r="D456" s="355"/>
      <c r="E456" s="365"/>
      <c r="F456" s="355"/>
      <c r="G456" s="355"/>
      <c r="H456" s="355"/>
      <c r="I456" s="355"/>
      <c r="J456" s="355"/>
      <c r="K456" s="355"/>
      <c r="L456" s="355"/>
      <c r="M456" s="355"/>
      <c r="N456" s="355"/>
      <c r="O456" s="355"/>
      <c r="P456" s="355"/>
      <c r="Q456" s="355"/>
      <c r="R456" s="355"/>
      <c r="S456" s="355"/>
      <c r="T456" s="355"/>
      <c r="U456" s="355"/>
      <c r="V456" s="355"/>
      <c r="W456" s="355"/>
      <c r="X456" s="355"/>
      <c r="Y456" s="355"/>
      <c r="Z456" s="355"/>
      <c r="AA456" s="355"/>
    </row>
    <row r="457" spans="1:27" ht="14.25" customHeight="1" x14ac:dyDescent="0.2">
      <c r="A457" s="364"/>
      <c r="B457" s="355"/>
      <c r="C457" s="355"/>
      <c r="D457" s="355"/>
      <c r="E457" s="365"/>
      <c r="F457" s="355"/>
      <c r="G457" s="355"/>
      <c r="H457" s="355"/>
      <c r="I457" s="355"/>
      <c r="J457" s="355"/>
      <c r="K457" s="355"/>
      <c r="L457" s="355"/>
      <c r="M457" s="355"/>
      <c r="N457" s="355"/>
      <c r="O457" s="355"/>
      <c r="P457" s="355"/>
      <c r="Q457" s="355"/>
      <c r="R457" s="355"/>
      <c r="S457" s="355"/>
      <c r="T457" s="355"/>
      <c r="U457" s="355"/>
      <c r="V457" s="355"/>
      <c r="W457" s="355"/>
      <c r="X457" s="355"/>
      <c r="Y457" s="355"/>
      <c r="Z457" s="355"/>
      <c r="AA457" s="355"/>
    </row>
    <row r="458" spans="1:27" ht="14.25" customHeight="1" x14ac:dyDescent="0.2">
      <c r="A458" s="364"/>
      <c r="B458" s="355"/>
      <c r="C458" s="355"/>
      <c r="D458" s="355"/>
      <c r="E458" s="365"/>
      <c r="F458" s="355"/>
      <c r="G458" s="355"/>
      <c r="H458" s="355"/>
      <c r="I458" s="355"/>
      <c r="J458" s="355"/>
      <c r="K458" s="355"/>
      <c r="L458" s="355"/>
      <c r="M458" s="355"/>
      <c r="N458" s="355"/>
      <c r="O458" s="355"/>
      <c r="P458" s="355"/>
      <c r="Q458" s="355"/>
      <c r="R458" s="355"/>
      <c r="S458" s="355"/>
      <c r="T458" s="355"/>
      <c r="U458" s="355"/>
      <c r="V458" s="355"/>
      <c r="W458" s="355"/>
      <c r="X458" s="355"/>
      <c r="Y458" s="355"/>
      <c r="Z458" s="355"/>
      <c r="AA458" s="355"/>
    </row>
    <row r="459" spans="1:27" ht="14.25" customHeight="1" x14ac:dyDescent="0.2">
      <c r="A459" s="364"/>
      <c r="B459" s="355"/>
      <c r="C459" s="355"/>
      <c r="D459" s="355"/>
      <c r="E459" s="365"/>
      <c r="F459" s="355"/>
      <c r="G459" s="355"/>
      <c r="H459" s="355"/>
      <c r="I459" s="355"/>
      <c r="J459" s="355"/>
      <c r="K459" s="355"/>
      <c r="L459" s="355"/>
      <c r="M459" s="355"/>
      <c r="N459" s="355"/>
      <c r="O459" s="355"/>
      <c r="P459" s="355"/>
      <c r="Q459" s="355"/>
      <c r="R459" s="355"/>
      <c r="S459" s="355"/>
      <c r="T459" s="355"/>
      <c r="U459" s="355"/>
      <c r="V459" s="355"/>
      <c r="W459" s="355"/>
      <c r="X459" s="355"/>
      <c r="Y459" s="355"/>
      <c r="Z459" s="355"/>
      <c r="AA459" s="355"/>
    </row>
    <row r="460" spans="1:27" ht="14.25" customHeight="1" x14ac:dyDescent="0.2">
      <c r="A460" s="364"/>
      <c r="B460" s="355"/>
      <c r="C460" s="355"/>
      <c r="D460" s="355"/>
      <c r="E460" s="365"/>
      <c r="F460" s="355"/>
      <c r="G460" s="355"/>
      <c r="H460" s="355"/>
      <c r="I460" s="355"/>
      <c r="J460" s="355"/>
      <c r="K460" s="355"/>
      <c r="L460" s="355"/>
      <c r="M460" s="355"/>
      <c r="N460" s="355"/>
      <c r="O460" s="355"/>
      <c r="P460" s="355"/>
      <c r="Q460" s="355"/>
      <c r="R460" s="355"/>
      <c r="S460" s="355"/>
      <c r="T460" s="355"/>
      <c r="U460" s="355"/>
      <c r="V460" s="355"/>
      <c r="W460" s="355"/>
      <c r="X460" s="355"/>
      <c r="Y460" s="355"/>
      <c r="Z460" s="355"/>
      <c r="AA460" s="355"/>
    </row>
    <row r="461" spans="1:27" ht="14.25" customHeight="1" x14ac:dyDescent="0.2">
      <c r="A461" s="364"/>
      <c r="B461" s="355"/>
      <c r="C461" s="355"/>
      <c r="D461" s="355"/>
      <c r="E461" s="365"/>
      <c r="F461" s="355"/>
      <c r="G461" s="355"/>
      <c r="H461" s="355"/>
      <c r="I461" s="355"/>
      <c r="J461" s="355"/>
      <c r="K461" s="355"/>
      <c r="L461" s="355"/>
      <c r="M461" s="355"/>
      <c r="N461" s="355"/>
      <c r="O461" s="355"/>
      <c r="P461" s="355"/>
      <c r="Q461" s="355"/>
      <c r="R461" s="355"/>
      <c r="S461" s="355"/>
      <c r="T461" s="355"/>
      <c r="U461" s="355"/>
      <c r="V461" s="355"/>
      <c r="W461" s="355"/>
      <c r="X461" s="355"/>
      <c r="Y461" s="355"/>
      <c r="Z461" s="355"/>
      <c r="AA461" s="355"/>
    </row>
    <row r="462" spans="1:27" ht="14.25" customHeight="1" x14ac:dyDescent="0.2">
      <c r="A462" s="364"/>
      <c r="B462" s="355"/>
      <c r="C462" s="355"/>
      <c r="D462" s="355"/>
      <c r="E462" s="365"/>
      <c r="F462" s="355"/>
      <c r="G462" s="355"/>
      <c r="H462" s="355"/>
      <c r="I462" s="355"/>
      <c r="J462" s="355"/>
      <c r="K462" s="355"/>
      <c r="L462" s="355"/>
      <c r="M462" s="355"/>
      <c r="N462" s="355"/>
      <c r="O462" s="355"/>
      <c r="P462" s="355"/>
      <c r="Q462" s="355"/>
      <c r="R462" s="355"/>
      <c r="S462" s="355"/>
      <c r="T462" s="355"/>
      <c r="U462" s="355"/>
      <c r="V462" s="355"/>
      <c r="W462" s="355"/>
      <c r="X462" s="355"/>
      <c r="Y462" s="355"/>
      <c r="Z462" s="355"/>
      <c r="AA462" s="355"/>
    </row>
    <row r="463" spans="1:27" ht="14.25" customHeight="1" x14ac:dyDescent="0.2">
      <c r="A463" s="364"/>
      <c r="B463" s="355"/>
      <c r="C463" s="355"/>
      <c r="D463" s="355"/>
      <c r="E463" s="365"/>
      <c r="F463" s="355"/>
      <c r="G463" s="355"/>
      <c r="H463" s="355"/>
      <c r="I463" s="355"/>
      <c r="J463" s="355"/>
      <c r="K463" s="355"/>
      <c r="L463" s="355"/>
      <c r="M463" s="355"/>
      <c r="N463" s="355"/>
      <c r="O463" s="355"/>
      <c r="P463" s="355"/>
      <c r="Q463" s="355"/>
      <c r="R463" s="355"/>
      <c r="S463" s="355"/>
      <c r="T463" s="355"/>
      <c r="U463" s="355"/>
      <c r="V463" s="355"/>
      <c r="W463" s="355"/>
      <c r="X463" s="355"/>
      <c r="Y463" s="355"/>
      <c r="Z463" s="355"/>
      <c r="AA463" s="355"/>
    </row>
    <row r="464" spans="1:27" ht="14.25" customHeight="1" x14ac:dyDescent="0.2">
      <c r="A464" s="364"/>
      <c r="B464" s="355"/>
      <c r="C464" s="355"/>
      <c r="D464" s="355"/>
      <c r="E464" s="365"/>
      <c r="F464" s="355"/>
      <c r="G464" s="355"/>
      <c r="H464" s="355"/>
      <c r="I464" s="355"/>
      <c r="J464" s="355"/>
      <c r="K464" s="355"/>
      <c r="L464" s="355"/>
      <c r="M464" s="355"/>
      <c r="N464" s="355"/>
      <c r="O464" s="355"/>
      <c r="P464" s="355"/>
      <c r="Q464" s="355"/>
      <c r="R464" s="355"/>
      <c r="S464" s="355"/>
      <c r="T464" s="355"/>
      <c r="U464" s="355"/>
      <c r="V464" s="355"/>
      <c r="W464" s="355"/>
      <c r="X464" s="355"/>
      <c r="Y464" s="355"/>
      <c r="Z464" s="355"/>
      <c r="AA464" s="355"/>
    </row>
    <row r="465" spans="1:27" ht="14.25" customHeight="1" x14ac:dyDescent="0.2">
      <c r="A465" s="364"/>
      <c r="B465" s="355"/>
      <c r="C465" s="355"/>
      <c r="D465" s="355"/>
      <c r="E465" s="365"/>
      <c r="F465" s="355"/>
      <c r="G465" s="355"/>
      <c r="H465" s="355"/>
      <c r="I465" s="355"/>
      <c r="J465" s="355"/>
      <c r="K465" s="355"/>
      <c r="L465" s="355"/>
      <c r="M465" s="355"/>
      <c r="N465" s="355"/>
      <c r="O465" s="355"/>
      <c r="P465" s="355"/>
      <c r="Q465" s="355"/>
      <c r="R465" s="355"/>
      <c r="S465" s="355"/>
      <c r="T465" s="355"/>
      <c r="U465" s="355"/>
      <c r="V465" s="355"/>
      <c r="W465" s="355"/>
      <c r="X465" s="355"/>
      <c r="Y465" s="355"/>
      <c r="Z465" s="355"/>
      <c r="AA465" s="355"/>
    </row>
    <row r="466" spans="1:27" ht="14.25" customHeight="1" x14ac:dyDescent="0.2">
      <c r="A466" s="364"/>
      <c r="B466" s="355"/>
      <c r="C466" s="355"/>
      <c r="D466" s="355"/>
      <c r="E466" s="365"/>
      <c r="F466" s="355"/>
      <c r="G466" s="355"/>
      <c r="H466" s="355"/>
      <c r="I466" s="355"/>
      <c r="J466" s="355"/>
      <c r="K466" s="355"/>
      <c r="L466" s="355"/>
      <c r="M466" s="355"/>
      <c r="N466" s="355"/>
      <c r="O466" s="355"/>
      <c r="P466" s="355"/>
      <c r="Q466" s="355"/>
      <c r="R466" s="355"/>
      <c r="S466" s="355"/>
      <c r="T466" s="355"/>
      <c r="U466" s="355"/>
      <c r="V466" s="355"/>
      <c r="W466" s="355"/>
      <c r="X466" s="355"/>
      <c r="Y466" s="355"/>
      <c r="Z466" s="355"/>
      <c r="AA466" s="355"/>
    </row>
    <row r="467" spans="1:27" ht="14.25" customHeight="1" x14ac:dyDescent="0.2">
      <c r="A467" s="364"/>
      <c r="B467" s="355"/>
      <c r="C467" s="355"/>
      <c r="D467" s="355"/>
      <c r="E467" s="365"/>
      <c r="F467" s="355"/>
      <c r="G467" s="355"/>
      <c r="H467" s="355"/>
      <c r="I467" s="355"/>
      <c r="J467" s="355"/>
      <c r="K467" s="355"/>
      <c r="L467" s="355"/>
      <c r="M467" s="355"/>
      <c r="N467" s="355"/>
      <c r="O467" s="355"/>
      <c r="P467" s="355"/>
      <c r="Q467" s="355"/>
      <c r="R467" s="355"/>
      <c r="S467" s="355"/>
      <c r="T467" s="355"/>
      <c r="U467" s="355"/>
      <c r="V467" s="355"/>
      <c r="W467" s="355"/>
      <c r="X467" s="355"/>
      <c r="Y467" s="355"/>
      <c r="Z467" s="355"/>
      <c r="AA467" s="355"/>
    </row>
    <row r="468" spans="1:27" ht="14.25" customHeight="1" x14ac:dyDescent="0.2">
      <c r="A468" s="364"/>
      <c r="B468" s="355"/>
      <c r="C468" s="355"/>
      <c r="D468" s="355"/>
      <c r="E468" s="365"/>
      <c r="F468" s="355"/>
      <c r="G468" s="355"/>
      <c r="H468" s="355"/>
      <c r="I468" s="355"/>
      <c r="J468" s="355"/>
      <c r="K468" s="355"/>
      <c r="L468" s="355"/>
      <c r="M468" s="355"/>
      <c r="N468" s="355"/>
      <c r="O468" s="355"/>
      <c r="P468" s="355"/>
      <c r="Q468" s="355"/>
      <c r="R468" s="355"/>
      <c r="S468" s="355"/>
      <c r="T468" s="355"/>
      <c r="U468" s="355"/>
      <c r="V468" s="355"/>
      <c r="W468" s="355"/>
      <c r="X468" s="355"/>
      <c r="Y468" s="355"/>
      <c r="Z468" s="355"/>
      <c r="AA468" s="355"/>
    </row>
    <row r="469" spans="1:27" ht="14.25" customHeight="1" x14ac:dyDescent="0.2">
      <c r="A469" s="364"/>
      <c r="B469" s="355"/>
      <c r="C469" s="355"/>
      <c r="D469" s="355"/>
      <c r="E469" s="365"/>
      <c r="F469" s="355"/>
      <c r="G469" s="355"/>
      <c r="H469" s="355"/>
      <c r="I469" s="355"/>
      <c r="J469" s="355"/>
      <c r="K469" s="355"/>
      <c r="L469" s="355"/>
      <c r="M469" s="355"/>
      <c r="N469" s="355"/>
      <c r="O469" s="355"/>
      <c r="P469" s="355"/>
      <c r="Q469" s="355"/>
      <c r="R469" s="355"/>
      <c r="S469" s="355"/>
      <c r="T469" s="355"/>
      <c r="U469" s="355"/>
      <c r="V469" s="355"/>
      <c r="W469" s="355"/>
      <c r="X469" s="355"/>
      <c r="Y469" s="355"/>
      <c r="Z469" s="355"/>
      <c r="AA469" s="355"/>
    </row>
    <row r="470" spans="1:27" ht="14.25" customHeight="1" x14ac:dyDescent="0.2">
      <c r="A470" s="364"/>
      <c r="B470" s="355"/>
      <c r="C470" s="355"/>
      <c r="D470" s="355"/>
      <c r="E470" s="365"/>
      <c r="F470" s="355"/>
      <c r="G470" s="355"/>
      <c r="H470" s="355"/>
      <c r="I470" s="355"/>
      <c r="J470" s="355"/>
      <c r="K470" s="355"/>
      <c r="L470" s="355"/>
      <c r="M470" s="355"/>
      <c r="N470" s="355"/>
      <c r="O470" s="355"/>
      <c r="P470" s="355"/>
      <c r="Q470" s="355"/>
      <c r="R470" s="355"/>
      <c r="S470" s="355"/>
      <c r="T470" s="355"/>
      <c r="U470" s="355"/>
      <c r="V470" s="355"/>
      <c r="W470" s="355"/>
      <c r="X470" s="355"/>
      <c r="Y470" s="355"/>
      <c r="Z470" s="355"/>
      <c r="AA470" s="355"/>
    </row>
    <row r="471" spans="1:27" ht="14.25" customHeight="1" x14ac:dyDescent="0.2">
      <c r="A471" s="364"/>
      <c r="B471" s="355"/>
      <c r="C471" s="355"/>
      <c r="D471" s="355"/>
      <c r="E471" s="365"/>
      <c r="F471" s="355"/>
      <c r="G471" s="355"/>
      <c r="H471" s="355"/>
      <c r="I471" s="355"/>
      <c r="J471" s="355"/>
      <c r="K471" s="355"/>
      <c r="L471" s="355"/>
      <c r="M471" s="355"/>
      <c r="N471" s="355"/>
      <c r="O471" s="355"/>
      <c r="P471" s="355"/>
      <c r="Q471" s="355"/>
      <c r="R471" s="355"/>
      <c r="S471" s="355"/>
      <c r="T471" s="355"/>
      <c r="U471" s="355"/>
      <c r="V471" s="355"/>
      <c r="W471" s="355"/>
      <c r="X471" s="355"/>
      <c r="Y471" s="355"/>
      <c r="Z471" s="355"/>
      <c r="AA471" s="355"/>
    </row>
    <row r="472" spans="1:27" ht="14.25" customHeight="1" x14ac:dyDescent="0.2">
      <c r="A472" s="364"/>
      <c r="B472" s="355"/>
      <c r="C472" s="355"/>
      <c r="D472" s="355"/>
      <c r="E472" s="365"/>
      <c r="F472" s="355"/>
      <c r="G472" s="355"/>
      <c r="H472" s="355"/>
      <c r="I472" s="355"/>
      <c r="J472" s="355"/>
      <c r="K472" s="355"/>
      <c r="L472" s="355"/>
      <c r="M472" s="355"/>
      <c r="N472" s="355"/>
      <c r="O472" s="355"/>
      <c r="P472" s="355"/>
      <c r="Q472" s="355"/>
      <c r="R472" s="355"/>
      <c r="S472" s="355"/>
      <c r="T472" s="355"/>
      <c r="U472" s="355"/>
      <c r="V472" s="355"/>
      <c r="W472" s="355"/>
      <c r="X472" s="355"/>
      <c r="Y472" s="355"/>
      <c r="Z472" s="355"/>
      <c r="AA472" s="355"/>
    </row>
    <row r="473" spans="1:27" ht="14.25" customHeight="1" x14ac:dyDescent="0.2">
      <c r="A473" s="364"/>
      <c r="B473" s="355"/>
      <c r="C473" s="355"/>
      <c r="D473" s="355"/>
      <c r="E473" s="365"/>
      <c r="F473" s="355"/>
      <c r="G473" s="355"/>
      <c r="H473" s="355"/>
      <c r="I473" s="355"/>
      <c r="J473" s="355"/>
      <c r="K473" s="355"/>
      <c r="L473" s="355"/>
      <c r="M473" s="355"/>
      <c r="N473" s="355"/>
      <c r="O473" s="355"/>
      <c r="P473" s="355"/>
      <c r="Q473" s="355"/>
      <c r="R473" s="355"/>
      <c r="S473" s="355"/>
      <c r="T473" s="355"/>
      <c r="U473" s="355"/>
      <c r="V473" s="355"/>
      <c r="W473" s="355"/>
      <c r="X473" s="355"/>
      <c r="Y473" s="355"/>
      <c r="Z473" s="355"/>
      <c r="AA473" s="355"/>
    </row>
    <row r="474" spans="1:27" ht="14.25" customHeight="1" x14ac:dyDescent="0.2">
      <c r="A474" s="364"/>
      <c r="B474" s="355"/>
      <c r="C474" s="355"/>
      <c r="D474" s="355"/>
      <c r="E474" s="365"/>
      <c r="F474" s="355"/>
      <c r="G474" s="355"/>
      <c r="H474" s="355"/>
      <c r="I474" s="355"/>
      <c r="J474" s="355"/>
      <c r="K474" s="355"/>
      <c r="L474" s="355"/>
      <c r="M474" s="355"/>
      <c r="N474" s="355"/>
      <c r="O474" s="355"/>
      <c r="P474" s="355"/>
      <c r="Q474" s="355"/>
      <c r="R474" s="355"/>
      <c r="S474" s="355"/>
      <c r="T474" s="355"/>
      <c r="U474" s="355"/>
      <c r="V474" s="355"/>
      <c r="W474" s="355"/>
      <c r="X474" s="355"/>
      <c r="Y474" s="355"/>
      <c r="Z474" s="355"/>
      <c r="AA474" s="355"/>
    </row>
    <row r="475" spans="1:27" ht="14.25" customHeight="1" x14ac:dyDescent="0.2">
      <c r="A475" s="364"/>
      <c r="B475" s="355"/>
      <c r="C475" s="355"/>
      <c r="D475" s="355"/>
      <c r="E475" s="365"/>
      <c r="F475" s="355"/>
      <c r="G475" s="355"/>
      <c r="H475" s="355"/>
      <c r="I475" s="355"/>
      <c r="J475" s="355"/>
      <c r="K475" s="355"/>
      <c r="L475" s="355"/>
      <c r="M475" s="355"/>
      <c r="N475" s="355"/>
      <c r="O475" s="355"/>
      <c r="P475" s="355"/>
      <c r="Q475" s="355"/>
      <c r="R475" s="355"/>
      <c r="S475" s="355"/>
      <c r="T475" s="355"/>
      <c r="U475" s="355"/>
      <c r="V475" s="355"/>
      <c r="W475" s="355"/>
      <c r="X475" s="355"/>
      <c r="Y475" s="355"/>
      <c r="Z475" s="355"/>
      <c r="AA475" s="355"/>
    </row>
    <row r="476" spans="1:27" ht="14.25" customHeight="1" x14ac:dyDescent="0.2">
      <c r="A476" s="364"/>
      <c r="B476" s="355"/>
      <c r="C476" s="355"/>
      <c r="D476" s="355"/>
      <c r="E476" s="365"/>
      <c r="F476" s="355"/>
      <c r="G476" s="355"/>
      <c r="H476" s="355"/>
      <c r="I476" s="355"/>
      <c r="J476" s="355"/>
      <c r="K476" s="355"/>
      <c r="L476" s="355"/>
      <c r="M476" s="355"/>
      <c r="N476" s="355"/>
      <c r="O476" s="355"/>
      <c r="P476" s="355"/>
      <c r="Q476" s="355"/>
      <c r="R476" s="355"/>
      <c r="S476" s="355"/>
      <c r="T476" s="355"/>
      <c r="U476" s="355"/>
      <c r="V476" s="355"/>
      <c r="W476" s="355"/>
      <c r="X476" s="355"/>
      <c r="Y476" s="355"/>
      <c r="Z476" s="355"/>
      <c r="AA476" s="355"/>
    </row>
    <row r="477" spans="1:27" ht="14.25" customHeight="1" x14ac:dyDescent="0.2">
      <c r="A477" s="364"/>
      <c r="B477" s="355"/>
      <c r="C477" s="355"/>
      <c r="D477" s="355"/>
      <c r="E477" s="365"/>
      <c r="F477" s="355"/>
      <c r="G477" s="355"/>
      <c r="H477" s="355"/>
      <c r="I477" s="355"/>
      <c r="J477" s="355"/>
      <c r="K477" s="355"/>
      <c r="L477" s="355"/>
      <c r="M477" s="355"/>
      <c r="N477" s="355"/>
      <c r="O477" s="355"/>
      <c r="P477" s="355"/>
      <c r="Q477" s="355"/>
      <c r="R477" s="355"/>
      <c r="S477" s="355"/>
      <c r="T477" s="355"/>
      <c r="U477" s="355"/>
      <c r="V477" s="355"/>
      <c r="W477" s="355"/>
      <c r="X477" s="355"/>
      <c r="Y477" s="355"/>
      <c r="Z477" s="355"/>
      <c r="AA477" s="355"/>
    </row>
    <row r="478" spans="1:27" ht="14.25" customHeight="1" x14ac:dyDescent="0.2">
      <c r="A478" s="364"/>
      <c r="B478" s="355"/>
      <c r="C478" s="355"/>
      <c r="D478" s="355"/>
      <c r="E478" s="365"/>
      <c r="F478" s="355"/>
      <c r="G478" s="355"/>
      <c r="H478" s="355"/>
      <c r="I478" s="355"/>
      <c r="J478" s="355"/>
      <c r="K478" s="355"/>
      <c r="L478" s="355"/>
      <c r="M478" s="355"/>
      <c r="N478" s="355"/>
      <c r="O478" s="355"/>
      <c r="P478" s="355"/>
      <c r="Q478" s="355"/>
      <c r="R478" s="355"/>
      <c r="S478" s="355"/>
      <c r="T478" s="355"/>
      <c r="U478" s="355"/>
      <c r="V478" s="355"/>
      <c r="W478" s="355"/>
      <c r="X478" s="355"/>
      <c r="Y478" s="355"/>
      <c r="Z478" s="355"/>
      <c r="AA478" s="355"/>
    </row>
    <row r="479" spans="1:27" ht="14.25" customHeight="1" x14ac:dyDescent="0.2">
      <c r="A479" s="364"/>
      <c r="B479" s="355"/>
      <c r="C479" s="355"/>
      <c r="D479" s="355"/>
      <c r="E479" s="365"/>
      <c r="F479" s="355"/>
      <c r="G479" s="355"/>
      <c r="H479" s="355"/>
      <c r="I479" s="355"/>
      <c r="J479" s="355"/>
      <c r="K479" s="355"/>
      <c r="L479" s="355"/>
      <c r="M479" s="355"/>
      <c r="N479" s="355"/>
      <c r="O479" s="355"/>
      <c r="P479" s="355"/>
      <c r="Q479" s="355"/>
      <c r="R479" s="355"/>
      <c r="S479" s="355"/>
      <c r="T479" s="355"/>
      <c r="U479" s="355"/>
      <c r="V479" s="355"/>
      <c r="W479" s="355"/>
      <c r="X479" s="355"/>
      <c r="Y479" s="355"/>
      <c r="Z479" s="355"/>
      <c r="AA479" s="355"/>
    </row>
    <row r="480" spans="1:27" ht="14.25" customHeight="1" x14ac:dyDescent="0.2">
      <c r="A480" s="364"/>
      <c r="B480" s="355"/>
      <c r="C480" s="355"/>
      <c r="D480" s="355"/>
      <c r="E480" s="365"/>
      <c r="F480" s="355"/>
      <c r="G480" s="355"/>
      <c r="H480" s="355"/>
      <c r="I480" s="355"/>
      <c r="J480" s="355"/>
      <c r="K480" s="355"/>
      <c r="L480" s="355"/>
      <c r="M480" s="355"/>
      <c r="N480" s="355"/>
      <c r="O480" s="355"/>
      <c r="P480" s="355"/>
      <c r="Q480" s="355"/>
      <c r="R480" s="355"/>
      <c r="S480" s="355"/>
      <c r="T480" s="355"/>
      <c r="U480" s="355"/>
      <c r="V480" s="355"/>
      <c r="W480" s="355"/>
      <c r="X480" s="355"/>
      <c r="Y480" s="355"/>
      <c r="Z480" s="355"/>
      <c r="AA480" s="355"/>
    </row>
    <row r="481" spans="1:27" ht="14.25" customHeight="1" x14ac:dyDescent="0.2">
      <c r="A481" s="364"/>
      <c r="B481" s="355"/>
      <c r="C481" s="355"/>
      <c r="D481" s="355"/>
      <c r="E481" s="365"/>
      <c r="F481" s="355"/>
      <c r="G481" s="355"/>
      <c r="H481" s="355"/>
      <c r="I481" s="355"/>
      <c r="J481" s="355"/>
      <c r="K481" s="355"/>
      <c r="L481" s="355"/>
      <c r="M481" s="355"/>
      <c r="N481" s="355"/>
      <c r="O481" s="355"/>
      <c r="P481" s="355"/>
      <c r="Q481" s="355"/>
      <c r="R481" s="355"/>
      <c r="S481" s="355"/>
      <c r="T481" s="355"/>
      <c r="U481" s="355"/>
      <c r="V481" s="355"/>
      <c r="W481" s="355"/>
      <c r="X481" s="355"/>
      <c r="Y481" s="355"/>
      <c r="Z481" s="355"/>
      <c r="AA481" s="355"/>
    </row>
    <row r="482" spans="1:27" ht="14.25" customHeight="1" x14ac:dyDescent="0.2">
      <c r="A482" s="364"/>
      <c r="B482" s="355"/>
      <c r="C482" s="355"/>
      <c r="D482" s="355"/>
      <c r="E482" s="365"/>
      <c r="F482" s="355"/>
      <c r="G482" s="355"/>
      <c r="H482" s="355"/>
      <c r="I482" s="355"/>
      <c r="J482" s="355"/>
      <c r="K482" s="355"/>
      <c r="L482" s="355"/>
      <c r="M482" s="355"/>
      <c r="N482" s="355"/>
      <c r="O482" s="355"/>
      <c r="P482" s="355"/>
      <c r="Q482" s="355"/>
      <c r="R482" s="355"/>
      <c r="S482" s="355"/>
      <c r="T482" s="355"/>
      <c r="U482" s="355"/>
      <c r="V482" s="355"/>
      <c r="W482" s="355"/>
      <c r="X482" s="355"/>
      <c r="Y482" s="355"/>
      <c r="Z482" s="355"/>
      <c r="AA482" s="355"/>
    </row>
    <row r="483" spans="1:27" ht="14.25" customHeight="1" x14ac:dyDescent="0.2">
      <c r="A483" s="364"/>
      <c r="B483" s="355"/>
      <c r="C483" s="355"/>
      <c r="D483" s="355"/>
      <c r="E483" s="365"/>
      <c r="F483" s="355"/>
      <c r="G483" s="355"/>
      <c r="H483" s="355"/>
      <c r="I483" s="355"/>
      <c r="J483" s="355"/>
      <c r="K483" s="355"/>
      <c r="L483" s="355"/>
      <c r="M483" s="355"/>
      <c r="N483" s="355"/>
      <c r="O483" s="355"/>
      <c r="P483" s="355"/>
      <c r="Q483" s="355"/>
      <c r="R483" s="355"/>
      <c r="S483" s="355"/>
      <c r="T483" s="355"/>
      <c r="U483" s="355"/>
      <c r="V483" s="355"/>
      <c r="W483" s="355"/>
      <c r="X483" s="355"/>
      <c r="Y483" s="355"/>
      <c r="Z483" s="355"/>
      <c r="AA483" s="355"/>
    </row>
    <row r="484" spans="1:27" ht="14.25" customHeight="1" x14ac:dyDescent="0.2">
      <c r="A484" s="364"/>
      <c r="B484" s="355"/>
      <c r="C484" s="355"/>
      <c r="D484" s="355"/>
      <c r="E484" s="365"/>
      <c r="F484" s="355"/>
      <c r="G484" s="355"/>
      <c r="H484" s="355"/>
      <c r="I484" s="355"/>
      <c r="J484" s="355"/>
      <c r="K484" s="355"/>
      <c r="L484" s="355"/>
      <c r="M484" s="355"/>
      <c r="N484" s="355"/>
      <c r="O484" s="355"/>
      <c r="P484" s="355"/>
      <c r="Q484" s="355"/>
      <c r="R484" s="355"/>
      <c r="S484" s="355"/>
      <c r="T484" s="355"/>
      <c r="U484" s="355"/>
      <c r="V484" s="355"/>
      <c r="W484" s="355"/>
      <c r="X484" s="355"/>
      <c r="Y484" s="355"/>
      <c r="Z484" s="355"/>
      <c r="AA484" s="355"/>
    </row>
    <row r="485" spans="1:27" ht="14.25" customHeight="1" x14ac:dyDescent="0.2">
      <c r="A485" s="364"/>
      <c r="B485" s="355"/>
      <c r="C485" s="355"/>
      <c r="D485" s="355"/>
      <c r="E485" s="365"/>
      <c r="F485" s="355"/>
      <c r="G485" s="355"/>
      <c r="H485" s="355"/>
      <c r="I485" s="355"/>
      <c r="J485" s="355"/>
      <c r="K485" s="355"/>
      <c r="L485" s="355"/>
      <c r="M485" s="355"/>
      <c r="N485" s="355"/>
      <c r="O485" s="355"/>
      <c r="P485" s="355"/>
      <c r="Q485" s="355"/>
      <c r="R485" s="355"/>
      <c r="S485" s="355"/>
      <c r="T485" s="355"/>
      <c r="U485" s="355"/>
      <c r="V485" s="355"/>
      <c r="W485" s="355"/>
      <c r="X485" s="355"/>
      <c r="Y485" s="355"/>
      <c r="Z485" s="355"/>
      <c r="AA485" s="355"/>
    </row>
    <row r="486" spans="1:27" ht="14.25" customHeight="1" x14ac:dyDescent="0.2">
      <c r="A486" s="364"/>
      <c r="B486" s="355"/>
      <c r="C486" s="355"/>
      <c r="D486" s="355"/>
      <c r="E486" s="365"/>
      <c r="F486" s="355"/>
      <c r="G486" s="355"/>
      <c r="H486" s="355"/>
      <c r="I486" s="355"/>
      <c r="J486" s="355"/>
      <c r="K486" s="355"/>
      <c r="L486" s="355"/>
      <c r="M486" s="355"/>
      <c r="N486" s="355"/>
      <c r="O486" s="355"/>
      <c r="P486" s="355"/>
      <c r="Q486" s="355"/>
      <c r="R486" s="355"/>
      <c r="S486" s="355"/>
      <c r="T486" s="355"/>
      <c r="U486" s="355"/>
      <c r="V486" s="355"/>
      <c r="W486" s="355"/>
      <c r="X486" s="355"/>
      <c r="Y486" s="355"/>
      <c r="Z486" s="355"/>
      <c r="AA486" s="355"/>
    </row>
    <row r="487" spans="1:27" ht="14.25" customHeight="1" x14ac:dyDescent="0.2">
      <c r="A487" s="364"/>
      <c r="B487" s="355"/>
      <c r="C487" s="355"/>
      <c r="D487" s="355"/>
      <c r="E487" s="365"/>
      <c r="F487" s="355"/>
      <c r="G487" s="355"/>
      <c r="H487" s="355"/>
      <c r="I487" s="355"/>
      <c r="J487" s="355"/>
      <c r="K487" s="355"/>
      <c r="L487" s="355"/>
      <c r="M487" s="355"/>
      <c r="N487" s="355"/>
      <c r="O487" s="355"/>
      <c r="P487" s="355"/>
      <c r="Q487" s="355"/>
      <c r="R487" s="355"/>
      <c r="S487" s="355"/>
      <c r="T487" s="355"/>
      <c r="U487" s="355"/>
      <c r="V487" s="355"/>
      <c r="W487" s="355"/>
      <c r="X487" s="355"/>
      <c r="Y487" s="355"/>
      <c r="Z487" s="355"/>
      <c r="AA487" s="355"/>
    </row>
    <row r="488" spans="1:27" ht="14.25" customHeight="1" x14ac:dyDescent="0.2">
      <c r="A488" s="364"/>
      <c r="B488" s="355"/>
      <c r="C488" s="355"/>
      <c r="D488" s="355"/>
      <c r="E488" s="365"/>
      <c r="F488" s="355"/>
      <c r="G488" s="355"/>
      <c r="H488" s="355"/>
      <c r="I488" s="355"/>
      <c r="J488" s="355"/>
      <c r="K488" s="355"/>
      <c r="L488" s="355"/>
      <c r="M488" s="355"/>
      <c r="N488" s="355"/>
      <c r="O488" s="355"/>
      <c r="P488" s="355"/>
      <c r="Q488" s="355"/>
      <c r="R488" s="355"/>
      <c r="S488" s="355"/>
      <c r="T488" s="355"/>
      <c r="U488" s="355"/>
      <c r="V488" s="355"/>
      <c r="W488" s="355"/>
      <c r="X488" s="355"/>
      <c r="Y488" s="355"/>
      <c r="Z488" s="355"/>
      <c r="AA488" s="355"/>
    </row>
    <row r="489" spans="1:27" ht="14.25" customHeight="1" x14ac:dyDescent="0.2">
      <c r="A489" s="364"/>
      <c r="B489" s="355"/>
      <c r="C489" s="355"/>
      <c r="D489" s="355"/>
      <c r="E489" s="365"/>
      <c r="F489" s="355"/>
      <c r="G489" s="355"/>
      <c r="H489" s="355"/>
      <c r="I489" s="355"/>
      <c r="J489" s="355"/>
      <c r="K489" s="355"/>
      <c r="L489" s="355"/>
      <c r="M489" s="355"/>
      <c r="N489" s="355"/>
      <c r="O489" s="355"/>
      <c r="P489" s="355"/>
      <c r="Q489" s="355"/>
      <c r="R489" s="355"/>
      <c r="S489" s="355"/>
      <c r="T489" s="355"/>
      <c r="U489" s="355"/>
      <c r="V489" s="355"/>
      <c r="W489" s="355"/>
      <c r="X489" s="355"/>
      <c r="Y489" s="355"/>
      <c r="Z489" s="355"/>
      <c r="AA489" s="355"/>
    </row>
    <row r="490" spans="1:27" ht="14.25" customHeight="1" x14ac:dyDescent="0.2">
      <c r="A490" s="364"/>
      <c r="B490" s="355"/>
      <c r="C490" s="355"/>
      <c r="D490" s="355"/>
      <c r="E490" s="365"/>
      <c r="F490" s="355"/>
      <c r="G490" s="355"/>
      <c r="H490" s="355"/>
      <c r="I490" s="355"/>
      <c r="J490" s="355"/>
      <c r="K490" s="355"/>
      <c r="L490" s="355"/>
      <c r="M490" s="355"/>
      <c r="N490" s="355"/>
      <c r="O490" s="355"/>
      <c r="P490" s="355"/>
      <c r="Q490" s="355"/>
      <c r="R490" s="355"/>
      <c r="S490" s="355"/>
      <c r="T490" s="355"/>
      <c r="U490" s="355"/>
      <c r="V490" s="355"/>
      <c r="W490" s="355"/>
      <c r="X490" s="355"/>
      <c r="Y490" s="355"/>
      <c r="Z490" s="355"/>
      <c r="AA490" s="355"/>
    </row>
    <row r="491" spans="1:27" ht="14.25" customHeight="1" x14ac:dyDescent="0.2">
      <c r="A491" s="364"/>
      <c r="B491" s="355"/>
      <c r="C491" s="355"/>
      <c r="D491" s="355"/>
      <c r="E491" s="365"/>
      <c r="F491" s="355"/>
      <c r="G491" s="355"/>
      <c r="H491" s="355"/>
      <c r="I491" s="355"/>
      <c r="J491" s="355"/>
      <c r="K491" s="355"/>
      <c r="L491" s="355"/>
      <c r="M491" s="355"/>
      <c r="N491" s="355"/>
      <c r="O491" s="355"/>
      <c r="P491" s="355"/>
      <c r="Q491" s="355"/>
      <c r="R491" s="355"/>
      <c r="S491" s="355"/>
      <c r="T491" s="355"/>
      <c r="U491" s="355"/>
      <c r="V491" s="355"/>
      <c r="W491" s="355"/>
      <c r="X491" s="355"/>
      <c r="Y491" s="355"/>
      <c r="Z491" s="355"/>
      <c r="AA491" s="355"/>
    </row>
    <row r="492" spans="1:27" ht="14.25" customHeight="1" x14ac:dyDescent="0.2">
      <c r="A492" s="364"/>
      <c r="B492" s="355"/>
      <c r="C492" s="355"/>
      <c r="D492" s="355"/>
      <c r="E492" s="365"/>
      <c r="F492" s="355"/>
      <c r="G492" s="355"/>
      <c r="H492" s="355"/>
      <c r="I492" s="355"/>
      <c r="J492" s="355"/>
      <c r="K492" s="355"/>
      <c r="L492" s="355"/>
      <c r="M492" s="355"/>
      <c r="N492" s="355"/>
      <c r="O492" s="355"/>
      <c r="P492" s="355"/>
      <c r="Q492" s="355"/>
      <c r="R492" s="355"/>
      <c r="S492" s="355"/>
      <c r="T492" s="355"/>
      <c r="U492" s="355"/>
      <c r="V492" s="355"/>
      <c r="W492" s="355"/>
      <c r="X492" s="355"/>
      <c r="Y492" s="355"/>
      <c r="Z492" s="355"/>
      <c r="AA492" s="355"/>
    </row>
    <row r="493" spans="1:27" ht="14.25" customHeight="1" x14ac:dyDescent="0.2">
      <c r="A493" s="364"/>
      <c r="B493" s="355"/>
      <c r="C493" s="355"/>
      <c r="D493" s="355"/>
      <c r="E493" s="365"/>
      <c r="F493" s="355"/>
      <c r="G493" s="355"/>
      <c r="H493" s="355"/>
      <c r="I493" s="355"/>
      <c r="J493" s="355"/>
      <c r="K493" s="355"/>
      <c r="L493" s="355"/>
      <c r="M493" s="355"/>
      <c r="N493" s="355"/>
      <c r="O493" s="355"/>
      <c r="P493" s="355"/>
      <c r="Q493" s="355"/>
      <c r="R493" s="355"/>
      <c r="S493" s="355"/>
      <c r="T493" s="355"/>
      <c r="U493" s="355"/>
      <c r="V493" s="355"/>
      <c r="W493" s="355"/>
      <c r="X493" s="355"/>
      <c r="Y493" s="355"/>
      <c r="Z493" s="355"/>
      <c r="AA493" s="355"/>
    </row>
    <row r="494" spans="1:27" ht="14.25" customHeight="1" x14ac:dyDescent="0.2">
      <c r="A494" s="364"/>
      <c r="B494" s="355"/>
      <c r="C494" s="355"/>
      <c r="D494" s="355"/>
      <c r="E494" s="365"/>
      <c r="F494" s="355"/>
      <c r="G494" s="355"/>
      <c r="H494" s="355"/>
      <c r="I494" s="355"/>
      <c r="J494" s="355"/>
      <c r="K494" s="355"/>
      <c r="L494" s="355"/>
      <c r="M494" s="355"/>
      <c r="N494" s="355"/>
      <c r="O494" s="355"/>
      <c r="P494" s="355"/>
      <c r="Q494" s="355"/>
      <c r="R494" s="355"/>
      <c r="S494" s="355"/>
      <c r="T494" s="355"/>
      <c r="U494" s="355"/>
      <c r="V494" s="355"/>
      <c r="W494" s="355"/>
      <c r="X494" s="355"/>
      <c r="Y494" s="355"/>
      <c r="Z494" s="355"/>
      <c r="AA494" s="355"/>
    </row>
    <row r="495" spans="1:27" ht="14.25" customHeight="1" x14ac:dyDescent="0.2">
      <c r="A495" s="364"/>
      <c r="B495" s="355"/>
      <c r="C495" s="355"/>
      <c r="D495" s="355"/>
      <c r="E495" s="365"/>
      <c r="F495" s="355"/>
      <c r="G495" s="355"/>
      <c r="H495" s="355"/>
      <c r="I495" s="355"/>
      <c r="J495" s="355"/>
      <c r="K495" s="355"/>
      <c r="L495" s="355"/>
      <c r="M495" s="355"/>
      <c r="N495" s="355"/>
      <c r="O495" s="355"/>
      <c r="P495" s="355"/>
      <c r="Q495" s="355"/>
      <c r="R495" s="355"/>
      <c r="S495" s="355"/>
      <c r="T495" s="355"/>
      <c r="U495" s="355"/>
      <c r="V495" s="355"/>
      <c r="W495" s="355"/>
      <c r="X495" s="355"/>
      <c r="Y495" s="355"/>
      <c r="Z495" s="355"/>
      <c r="AA495" s="355"/>
    </row>
    <row r="496" spans="1:27" ht="14.25" customHeight="1" x14ac:dyDescent="0.2">
      <c r="A496" s="364"/>
      <c r="B496" s="355"/>
      <c r="C496" s="355"/>
      <c r="D496" s="355"/>
      <c r="E496" s="365"/>
      <c r="F496" s="355"/>
      <c r="G496" s="355"/>
      <c r="H496" s="355"/>
      <c r="I496" s="355"/>
      <c r="J496" s="355"/>
      <c r="K496" s="355"/>
      <c r="L496" s="355"/>
      <c r="M496" s="355"/>
      <c r="N496" s="355"/>
      <c r="O496" s="355"/>
      <c r="P496" s="355"/>
      <c r="Q496" s="355"/>
      <c r="R496" s="355"/>
      <c r="S496" s="355"/>
      <c r="T496" s="355"/>
      <c r="U496" s="355"/>
      <c r="V496" s="355"/>
      <c r="W496" s="355"/>
      <c r="X496" s="355"/>
      <c r="Y496" s="355"/>
      <c r="Z496" s="355"/>
      <c r="AA496" s="355"/>
    </row>
    <row r="497" spans="1:27" ht="14.25" customHeight="1" x14ac:dyDescent="0.2">
      <c r="A497" s="364"/>
      <c r="B497" s="355"/>
      <c r="C497" s="355"/>
      <c r="D497" s="355"/>
      <c r="E497" s="365"/>
      <c r="F497" s="355"/>
      <c r="G497" s="355"/>
      <c r="H497" s="355"/>
      <c r="I497" s="355"/>
      <c r="J497" s="355"/>
      <c r="K497" s="355"/>
      <c r="L497" s="355"/>
      <c r="M497" s="355"/>
      <c r="N497" s="355"/>
      <c r="O497" s="355"/>
      <c r="P497" s="355"/>
      <c r="Q497" s="355"/>
      <c r="R497" s="355"/>
      <c r="S497" s="355"/>
      <c r="T497" s="355"/>
      <c r="U497" s="355"/>
      <c r="V497" s="355"/>
      <c r="W497" s="355"/>
      <c r="X497" s="355"/>
      <c r="Y497" s="355"/>
      <c r="Z497" s="355"/>
      <c r="AA497" s="355"/>
    </row>
    <row r="498" spans="1:27" ht="14.25" customHeight="1" x14ac:dyDescent="0.2">
      <c r="A498" s="364"/>
      <c r="B498" s="355"/>
      <c r="C498" s="355"/>
      <c r="D498" s="355"/>
      <c r="E498" s="365"/>
      <c r="F498" s="355"/>
      <c r="G498" s="355"/>
      <c r="H498" s="355"/>
      <c r="I498" s="355"/>
      <c r="J498" s="355"/>
      <c r="K498" s="355"/>
      <c r="L498" s="355"/>
      <c r="M498" s="355"/>
      <c r="N498" s="355"/>
      <c r="O498" s="355"/>
      <c r="P498" s="355"/>
      <c r="Q498" s="355"/>
      <c r="R498" s="355"/>
      <c r="S498" s="355"/>
      <c r="T498" s="355"/>
      <c r="U498" s="355"/>
      <c r="V498" s="355"/>
      <c r="W498" s="355"/>
      <c r="X498" s="355"/>
      <c r="Y498" s="355"/>
      <c r="Z498" s="355"/>
      <c r="AA498" s="355"/>
    </row>
    <row r="499" spans="1:27" ht="14.25" customHeight="1" x14ac:dyDescent="0.2">
      <c r="A499" s="364"/>
      <c r="B499" s="355"/>
      <c r="C499" s="355"/>
      <c r="D499" s="355"/>
      <c r="E499" s="365"/>
      <c r="F499" s="355"/>
      <c r="G499" s="355"/>
      <c r="H499" s="355"/>
      <c r="I499" s="355"/>
      <c r="J499" s="355"/>
      <c r="K499" s="355"/>
      <c r="L499" s="355"/>
      <c r="M499" s="355"/>
      <c r="N499" s="355"/>
      <c r="O499" s="355"/>
      <c r="P499" s="355"/>
      <c r="Q499" s="355"/>
      <c r="R499" s="355"/>
      <c r="S499" s="355"/>
      <c r="T499" s="355"/>
      <c r="U499" s="355"/>
      <c r="V499" s="355"/>
      <c r="W499" s="355"/>
      <c r="X499" s="355"/>
      <c r="Y499" s="355"/>
      <c r="Z499" s="355"/>
      <c r="AA499" s="355"/>
    </row>
    <row r="500" spans="1:27" ht="14.25" customHeight="1" x14ac:dyDescent="0.2">
      <c r="A500" s="364"/>
      <c r="B500" s="355"/>
      <c r="C500" s="355"/>
      <c r="D500" s="355"/>
      <c r="E500" s="365"/>
      <c r="F500" s="355"/>
      <c r="G500" s="355"/>
      <c r="H500" s="355"/>
      <c r="I500" s="355"/>
      <c r="J500" s="355"/>
      <c r="K500" s="355"/>
      <c r="L500" s="355"/>
      <c r="M500" s="355"/>
      <c r="N500" s="355"/>
      <c r="O500" s="355"/>
      <c r="P500" s="355"/>
      <c r="Q500" s="355"/>
      <c r="R500" s="355"/>
      <c r="S500" s="355"/>
      <c r="T500" s="355"/>
      <c r="U500" s="355"/>
      <c r="V500" s="355"/>
      <c r="W500" s="355"/>
      <c r="X500" s="355"/>
      <c r="Y500" s="355"/>
      <c r="Z500" s="355"/>
      <c r="AA500" s="355"/>
    </row>
    <row r="501" spans="1:27" ht="14.25" customHeight="1" x14ac:dyDescent="0.2">
      <c r="A501" s="364"/>
      <c r="B501" s="355"/>
      <c r="C501" s="355"/>
      <c r="D501" s="355"/>
      <c r="E501" s="365"/>
      <c r="F501" s="355"/>
      <c r="G501" s="355"/>
      <c r="H501" s="355"/>
      <c r="I501" s="355"/>
      <c r="J501" s="355"/>
      <c r="K501" s="355"/>
      <c r="L501" s="355"/>
      <c r="M501" s="355"/>
      <c r="N501" s="355"/>
      <c r="O501" s="355"/>
      <c r="P501" s="355"/>
      <c r="Q501" s="355"/>
      <c r="R501" s="355"/>
      <c r="S501" s="355"/>
      <c r="T501" s="355"/>
      <c r="U501" s="355"/>
      <c r="V501" s="355"/>
      <c r="W501" s="355"/>
      <c r="X501" s="355"/>
      <c r="Y501" s="355"/>
      <c r="Z501" s="355"/>
      <c r="AA501" s="355"/>
    </row>
    <row r="502" spans="1:27" ht="14.25" customHeight="1" x14ac:dyDescent="0.2">
      <c r="A502" s="364"/>
      <c r="B502" s="355"/>
      <c r="C502" s="355"/>
      <c r="D502" s="355"/>
      <c r="E502" s="365"/>
      <c r="F502" s="355"/>
      <c r="G502" s="355"/>
      <c r="H502" s="355"/>
      <c r="I502" s="355"/>
      <c r="J502" s="355"/>
      <c r="K502" s="355"/>
      <c r="L502" s="355"/>
      <c r="M502" s="355"/>
      <c r="N502" s="355"/>
      <c r="O502" s="355"/>
      <c r="P502" s="355"/>
      <c r="Q502" s="355"/>
      <c r="R502" s="355"/>
      <c r="S502" s="355"/>
      <c r="T502" s="355"/>
      <c r="U502" s="355"/>
      <c r="V502" s="355"/>
      <c r="W502" s="355"/>
      <c r="X502" s="355"/>
      <c r="Y502" s="355"/>
      <c r="Z502" s="355"/>
      <c r="AA502" s="355"/>
    </row>
    <row r="503" spans="1:27" ht="14.25" customHeight="1" x14ac:dyDescent="0.2">
      <c r="A503" s="364"/>
      <c r="B503" s="355"/>
      <c r="C503" s="355"/>
      <c r="D503" s="355"/>
      <c r="E503" s="365"/>
      <c r="F503" s="355"/>
      <c r="G503" s="355"/>
      <c r="H503" s="355"/>
      <c r="I503" s="355"/>
      <c r="J503" s="355"/>
      <c r="K503" s="355"/>
      <c r="L503" s="355"/>
      <c r="M503" s="355"/>
      <c r="N503" s="355"/>
      <c r="O503" s="355"/>
      <c r="P503" s="355"/>
      <c r="Q503" s="355"/>
      <c r="R503" s="355"/>
      <c r="S503" s="355"/>
      <c r="T503" s="355"/>
      <c r="U503" s="355"/>
      <c r="V503" s="355"/>
      <c r="W503" s="355"/>
      <c r="X503" s="355"/>
      <c r="Y503" s="355"/>
      <c r="Z503" s="355"/>
      <c r="AA503" s="355"/>
    </row>
    <row r="504" spans="1:27" ht="14.25" customHeight="1" x14ac:dyDescent="0.2">
      <c r="A504" s="364"/>
      <c r="B504" s="355"/>
      <c r="C504" s="355"/>
      <c r="D504" s="355"/>
      <c r="E504" s="365"/>
      <c r="F504" s="355"/>
      <c r="G504" s="355"/>
      <c r="H504" s="355"/>
      <c r="I504" s="355"/>
      <c r="J504" s="355"/>
      <c r="K504" s="355"/>
      <c r="L504" s="355"/>
      <c r="M504" s="355"/>
      <c r="N504" s="355"/>
      <c r="O504" s="355"/>
      <c r="P504" s="355"/>
      <c r="Q504" s="355"/>
      <c r="R504" s="355"/>
      <c r="S504" s="355"/>
      <c r="T504" s="355"/>
      <c r="U504" s="355"/>
      <c r="V504" s="355"/>
      <c r="W504" s="355"/>
      <c r="X504" s="355"/>
      <c r="Y504" s="355"/>
      <c r="Z504" s="355"/>
      <c r="AA504" s="355"/>
    </row>
    <row r="505" spans="1:27" ht="14.25" customHeight="1" x14ac:dyDescent="0.2">
      <c r="A505" s="364"/>
      <c r="B505" s="355"/>
      <c r="C505" s="355"/>
      <c r="D505" s="355"/>
      <c r="E505" s="365"/>
      <c r="F505" s="355"/>
      <c r="G505" s="355"/>
      <c r="H505" s="355"/>
      <c r="I505" s="355"/>
      <c r="J505" s="355"/>
      <c r="K505" s="355"/>
      <c r="L505" s="355"/>
      <c r="M505" s="355"/>
      <c r="N505" s="355"/>
      <c r="O505" s="355"/>
      <c r="P505" s="355"/>
      <c r="Q505" s="355"/>
      <c r="R505" s="355"/>
      <c r="S505" s="355"/>
      <c r="T505" s="355"/>
      <c r="U505" s="355"/>
      <c r="V505" s="355"/>
      <c r="W505" s="355"/>
      <c r="X505" s="355"/>
      <c r="Y505" s="355"/>
      <c r="Z505" s="355"/>
      <c r="AA505" s="355"/>
    </row>
    <row r="506" spans="1:27" ht="14.25" customHeight="1" x14ac:dyDescent="0.2">
      <c r="A506" s="364"/>
      <c r="B506" s="355"/>
      <c r="C506" s="355"/>
      <c r="D506" s="355"/>
      <c r="E506" s="365"/>
      <c r="F506" s="355"/>
      <c r="G506" s="355"/>
      <c r="H506" s="355"/>
      <c r="I506" s="355"/>
      <c r="J506" s="355"/>
      <c r="K506" s="355"/>
      <c r="L506" s="355"/>
      <c r="M506" s="355"/>
      <c r="N506" s="355"/>
      <c r="O506" s="355"/>
      <c r="P506" s="355"/>
      <c r="Q506" s="355"/>
      <c r="R506" s="355"/>
      <c r="S506" s="355"/>
      <c r="T506" s="355"/>
      <c r="U506" s="355"/>
      <c r="V506" s="355"/>
      <c r="W506" s="355"/>
      <c r="X506" s="355"/>
      <c r="Y506" s="355"/>
      <c r="Z506" s="355"/>
      <c r="AA506" s="355"/>
    </row>
    <row r="507" spans="1:27" ht="14.25" customHeight="1" x14ac:dyDescent="0.2">
      <c r="A507" s="364"/>
      <c r="B507" s="355"/>
      <c r="C507" s="355"/>
      <c r="D507" s="355"/>
      <c r="E507" s="365"/>
      <c r="F507" s="355"/>
      <c r="G507" s="355"/>
      <c r="H507" s="355"/>
      <c r="I507" s="355"/>
      <c r="J507" s="355"/>
      <c r="K507" s="355"/>
      <c r="L507" s="355"/>
      <c r="M507" s="355"/>
      <c r="N507" s="355"/>
      <c r="O507" s="355"/>
      <c r="P507" s="355"/>
      <c r="Q507" s="355"/>
      <c r="R507" s="355"/>
      <c r="S507" s="355"/>
      <c r="T507" s="355"/>
      <c r="U507" s="355"/>
      <c r="V507" s="355"/>
      <c r="W507" s="355"/>
      <c r="X507" s="355"/>
      <c r="Y507" s="355"/>
      <c r="Z507" s="355"/>
      <c r="AA507" s="355"/>
    </row>
    <row r="508" spans="1:27" ht="14.25" customHeight="1" x14ac:dyDescent="0.2">
      <c r="A508" s="364"/>
      <c r="B508" s="355"/>
      <c r="C508" s="355"/>
      <c r="D508" s="355"/>
      <c r="E508" s="365"/>
      <c r="F508" s="355"/>
      <c r="G508" s="355"/>
      <c r="H508" s="355"/>
      <c r="I508" s="355"/>
      <c r="J508" s="355"/>
      <c r="K508" s="355"/>
      <c r="L508" s="355"/>
      <c r="M508" s="355"/>
      <c r="N508" s="355"/>
      <c r="O508" s="355"/>
      <c r="P508" s="355"/>
      <c r="Q508" s="355"/>
      <c r="R508" s="355"/>
      <c r="S508" s="355"/>
      <c r="T508" s="355"/>
      <c r="U508" s="355"/>
      <c r="V508" s="355"/>
      <c r="W508" s="355"/>
      <c r="X508" s="355"/>
      <c r="Y508" s="355"/>
      <c r="Z508" s="355"/>
      <c r="AA508" s="355"/>
    </row>
    <row r="509" spans="1:27" ht="14.25" customHeight="1" x14ac:dyDescent="0.2">
      <c r="A509" s="364"/>
      <c r="B509" s="355"/>
      <c r="C509" s="355"/>
      <c r="D509" s="355"/>
      <c r="E509" s="365"/>
      <c r="F509" s="355"/>
      <c r="G509" s="355"/>
      <c r="H509" s="355"/>
      <c r="I509" s="355"/>
      <c r="J509" s="355"/>
      <c r="K509" s="355"/>
      <c r="L509" s="355"/>
      <c r="M509" s="355"/>
      <c r="N509" s="355"/>
      <c r="O509" s="355"/>
      <c r="P509" s="355"/>
      <c r="Q509" s="355"/>
      <c r="R509" s="355"/>
      <c r="S509" s="355"/>
      <c r="T509" s="355"/>
      <c r="U509" s="355"/>
      <c r="V509" s="355"/>
      <c r="W509" s="355"/>
      <c r="X509" s="355"/>
      <c r="Y509" s="355"/>
      <c r="Z509" s="355"/>
      <c r="AA509" s="355"/>
    </row>
    <row r="510" spans="1:27" ht="14.25" customHeight="1" x14ac:dyDescent="0.2">
      <c r="A510" s="364"/>
      <c r="B510" s="355"/>
      <c r="C510" s="355"/>
      <c r="D510" s="355"/>
      <c r="E510" s="365"/>
      <c r="F510" s="355"/>
      <c r="G510" s="355"/>
      <c r="H510" s="355"/>
      <c r="I510" s="355"/>
      <c r="J510" s="355"/>
      <c r="K510" s="355"/>
      <c r="L510" s="355"/>
      <c r="M510" s="355"/>
      <c r="N510" s="355"/>
      <c r="O510" s="355"/>
      <c r="P510" s="355"/>
      <c r="Q510" s="355"/>
      <c r="R510" s="355"/>
      <c r="S510" s="355"/>
      <c r="T510" s="355"/>
      <c r="U510" s="355"/>
      <c r="V510" s="355"/>
      <c r="W510" s="355"/>
      <c r="X510" s="355"/>
      <c r="Y510" s="355"/>
      <c r="Z510" s="355"/>
      <c r="AA510" s="355"/>
    </row>
    <row r="511" spans="1:27" ht="14.25" customHeight="1" x14ac:dyDescent="0.2">
      <c r="A511" s="364"/>
      <c r="B511" s="355"/>
      <c r="C511" s="355"/>
      <c r="D511" s="355"/>
      <c r="E511" s="365"/>
      <c r="F511" s="355"/>
      <c r="G511" s="355"/>
      <c r="H511" s="355"/>
      <c r="I511" s="355"/>
      <c r="J511" s="355"/>
      <c r="K511" s="355"/>
      <c r="L511" s="355"/>
      <c r="M511" s="355"/>
      <c r="N511" s="355"/>
      <c r="O511" s="355"/>
      <c r="P511" s="355"/>
      <c r="Q511" s="355"/>
      <c r="R511" s="355"/>
      <c r="S511" s="355"/>
      <c r="T511" s="355"/>
      <c r="U511" s="355"/>
      <c r="V511" s="355"/>
      <c r="W511" s="355"/>
      <c r="X511" s="355"/>
      <c r="Y511" s="355"/>
      <c r="Z511" s="355"/>
      <c r="AA511" s="355"/>
    </row>
    <row r="512" spans="1:27" ht="14.25" customHeight="1" x14ac:dyDescent="0.2">
      <c r="A512" s="364"/>
      <c r="B512" s="355"/>
      <c r="C512" s="355"/>
      <c r="D512" s="355"/>
      <c r="E512" s="365"/>
      <c r="F512" s="355"/>
      <c r="G512" s="355"/>
      <c r="H512" s="355"/>
      <c r="I512" s="355"/>
      <c r="J512" s="355"/>
      <c r="K512" s="355"/>
      <c r="L512" s="355"/>
      <c r="M512" s="355"/>
      <c r="N512" s="355"/>
      <c r="O512" s="355"/>
      <c r="P512" s="355"/>
      <c r="Q512" s="355"/>
      <c r="R512" s="355"/>
      <c r="S512" s="355"/>
      <c r="T512" s="355"/>
      <c r="U512" s="355"/>
      <c r="V512" s="355"/>
      <c r="W512" s="355"/>
      <c r="X512" s="355"/>
      <c r="Y512" s="355"/>
      <c r="Z512" s="355"/>
      <c r="AA512" s="355"/>
    </row>
    <row r="513" spans="1:27" ht="14.25" customHeight="1" x14ac:dyDescent="0.2">
      <c r="A513" s="364"/>
      <c r="B513" s="355"/>
      <c r="C513" s="355"/>
      <c r="D513" s="355"/>
      <c r="E513" s="365"/>
      <c r="F513" s="355"/>
      <c r="G513" s="355"/>
      <c r="H513" s="355"/>
      <c r="I513" s="355"/>
      <c r="J513" s="355"/>
      <c r="K513" s="355"/>
      <c r="L513" s="355"/>
      <c r="M513" s="355"/>
      <c r="N513" s="355"/>
      <c r="O513" s="355"/>
      <c r="P513" s="355"/>
      <c r="Q513" s="355"/>
      <c r="R513" s="355"/>
      <c r="S513" s="355"/>
      <c r="T513" s="355"/>
      <c r="U513" s="355"/>
      <c r="V513" s="355"/>
      <c r="W513" s="355"/>
      <c r="X513" s="355"/>
      <c r="Y513" s="355"/>
      <c r="Z513" s="355"/>
      <c r="AA513" s="355"/>
    </row>
    <row r="514" spans="1:27" ht="14.25" customHeight="1" x14ac:dyDescent="0.2">
      <c r="A514" s="364"/>
      <c r="B514" s="355"/>
      <c r="C514" s="355"/>
      <c r="D514" s="355"/>
      <c r="E514" s="365"/>
      <c r="F514" s="355"/>
      <c r="G514" s="355"/>
      <c r="H514" s="355"/>
      <c r="I514" s="355"/>
      <c r="J514" s="355"/>
      <c r="K514" s="355"/>
      <c r="L514" s="355"/>
      <c r="M514" s="355"/>
      <c r="N514" s="355"/>
      <c r="O514" s="355"/>
      <c r="P514" s="355"/>
      <c r="Q514" s="355"/>
      <c r="R514" s="355"/>
      <c r="S514" s="355"/>
      <c r="T514" s="355"/>
      <c r="U514" s="355"/>
      <c r="V514" s="355"/>
      <c r="W514" s="355"/>
      <c r="X514" s="355"/>
      <c r="Y514" s="355"/>
      <c r="Z514" s="355"/>
      <c r="AA514" s="355"/>
    </row>
    <row r="515" spans="1:27" ht="14.25" customHeight="1" x14ac:dyDescent="0.2">
      <c r="A515" s="364"/>
      <c r="B515" s="355"/>
      <c r="C515" s="355"/>
      <c r="D515" s="355"/>
      <c r="E515" s="365"/>
      <c r="F515" s="355"/>
      <c r="G515" s="355"/>
      <c r="H515" s="355"/>
      <c r="I515" s="355"/>
      <c r="J515" s="355"/>
      <c r="K515" s="355"/>
      <c r="L515" s="355"/>
      <c r="M515" s="355"/>
      <c r="N515" s="355"/>
      <c r="O515" s="355"/>
      <c r="P515" s="355"/>
      <c r="Q515" s="355"/>
      <c r="R515" s="355"/>
      <c r="S515" s="355"/>
      <c r="T515" s="355"/>
      <c r="U515" s="355"/>
      <c r="V515" s="355"/>
      <c r="W515" s="355"/>
      <c r="X515" s="355"/>
      <c r="Y515" s="355"/>
      <c r="Z515" s="355"/>
      <c r="AA515" s="355"/>
    </row>
    <row r="516" spans="1:27" ht="14.25" customHeight="1" x14ac:dyDescent="0.2">
      <c r="A516" s="364"/>
      <c r="B516" s="355"/>
      <c r="C516" s="355"/>
      <c r="D516" s="355"/>
      <c r="E516" s="365"/>
      <c r="F516" s="355"/>
      <c r="G516" s="355"/>
      <c r="H516" s="355"/>
      <c r="I516" s="355"/>
      <c r="J516" s="355"/>
      <c r="K516" s="355"/>
      <c r="L516" s="355"/>
      <c r="M516" s="355"/>
      <c r="N516" s="355"/>
      <c r="O516" s="355"/>
      <c r="P516" s="355"/>
      <c r="Q516" s="355"/>
      <c r="R516" s="355"/>
      <c r="S516" s="355"/>
      <c r="T516" s="355"/>
      <c r="U516" s="355"/>
      <c r="V516" s="355"/>
      <c r="W516" s="355"/>
      <c r="X516" s="355"/>
      <c r="Y516" s="355"/>
      <c r="Z516" s="355"/>
      <c r="AA516" s="355"/>
    </row>
    <row r="517" spans="1:27" ht="14.25" customHeight="1" x14ac:dyDescent="0.2">
      <c r="A517" s="364"/>
      <c r="B517" s="355"/>
      <c r="C517" s="355"/>
      <c r="D517" s="355"/>
      <c r="E517" s="365"/>
      <c r="F517" s="355"/>
      <c r="G517" s="355"/>
      <c r="H517" s="355"/>
      <c r="I517" s="355"/>
      <c r="J517" s="355"/>
      <c r="K517" s="355"/>
      <c r="L517" s="355"/>
      <c r="M517" s="355"/>
      <c r="N517" s="355"/>
      <c r="O517" s="355"/>
      <c r="P517" s="355"/>
      <c r="Q517" s="355"/>
      <c r="R517" s="355"/>
      <c r="S517" s="355"/>
      <c r="T517" s="355"/>
      <c r="U517" s="355"/>
      <c r="V517" s="355"/>
      <c r="W517" s="355"/>
      <c r="X517" s="355"/>
      <c r="Y517" s="355"/>
      <c r="Z517" s="355"/>
      <c r="AA517" s="355"/>
    </row>
    <row r="518" spans="1:27" ht="14.25" customHeight="1" x14ac:dyDescent="0.2">
      <c r="A518" s="364"/>
      <c r="B518" s="355"/>
      <c r="C518" s="355"/>
      <c r="D518" s="355"/>
      <c r="E518" s="365"/>
      <c r="F518" s="355"/>
      <c r="G518" s="355"/>
      <c r="H518" s="355"/>
      <c r="I518" s="355"/>
      <c r="J518" s="355"/>
      <c r="K518" s="355"/>
      <c r="L518" s="355"/>
      <c r="M518" s="355"/>
      <c r="N518" s="355"/>
      <c r="O518" s="355"/>
      <c r="P518" s="355"/>
      <c r="Q518" s="355"/>
      <c r="R518" s="355"/>
      <c r="S518" s="355"/>
      <c r="T518" s="355"/>
      <c r="U518" s="355"/>
      <c r="V518" s="355"/>
      <c r="W518" s="355"/>
      <c r="X518" s="355"/>
      <c r="Y518" s="355"/>
      <c r="Z518" s="355"/>
      <c r="AA518" s="355"/>
    </row>
    <row r="519" spans="1:27" ht="14.25" customHeight="1" x14ac:dyDescent="0.2">
      <c r="A519" s="364"/>
      <c r="B519" s="355"/>
      <c r="C519" s="355"/>
      <c r="D519" s="355"/>
      <c r="E519" s="365"/>
      <c r="F519" s="355"/>
      <c r="G519" s="355"/>
      <c r="H519" s="355"/>
      <c r="I519" s="355"/>
      <c r="J519" s="355"/>
      <c r="K519" s="355"/>
      <c r="L519" s="355"/>
      <c r="M519" s="355"/>
      <c r="N519" s="355"/>
      <c r="O519" s="355"/>
      <c r="P519" s="355"/>
      <c r="Q519" s="355"/>
      <c r="R519" s="355"/>
      <c r="S519" s="355"/>
      <c r="T519" s="355"/>
      <c r="U519" s="355"/>
      <c r="V519" s="355"/>
      <c r="W519" s="355"/>
      <c r="X519" s="355"/>
      <c r="Y519" s="355"/>
      <c r="Z519" s="355"/>
      <c r="AA519" s="355"/>
    </row>
    <row r="520" spans="1:27" ht="14.25" customHeight="1" x14ac:dyDescent="0.2">
      <c r="A520" s="364"/>
      <c r="B520" s="355"/>
      <c r="C520" s="355"/>
      <c r="D520" s="355"/>
      <c r="E520" s="365"/>
      <c r="F520" s="355"/>
      <c r="G520" s="355"/>
      <c r="H520" s="355"/>
      <c r="I520" s="355"/>
      <c r="J520" s="355"/>
      <c r="K520" s="355"/>
      <c r="L520" s="355"/>
      <c r="M520" s="355"/>
      <c r="N520" s="355"/>
      <c r="O520" s="355"/>
      <c r="P520" s="355"/>
      <c r="Q520" s="355"/>
      <c r="R520" s="355"/>
      <c r="S520" s="355"/>
      <c r="T520" s="355"/>
      <c r="U520" s="355"/>
      <c r="V520" s="355"/>
      <c r="W520" s="355"/>
      <c r="X520" s="355"/>
      <c r="Y520" s="355"/>
      <c r="Z520" s="355"/>
      <c r="AA520" s="355"/>
    </row>
    <row r="521" spans="1:27" ht="14.25" customHeight="1" x14ac:dyDescent="0.2">
      <c r="A521" s="364"/>
      <c r="B521" s="355"/>
      <c r="C521" s="355"/>
      <c r="D521" s="355"/>
      <c r="E521" s="365"/>
      <c r="F521" s="355"/>
      <c r="G521" s="355"/>
      <c r="H521" s="355"/>
      <c r="I521" s="355"/>
      <c r="J521" s="355"/>
      <c r="K521" s="355"/>
      <c r="L521" s="355"/>
      <c r="M521" s="355"/>
      <c r="N521" s="355"/>
      <c r="O521" s="355"/>
      <c r="P521" s="355"/>
      <c r="Q521" s="355"/>
      <c r="R521" s="355"/>
      <c r="S521" s="355"/>
      <c r="T521" s="355"/>
      <c r="U521" s="355"/>
      <c r="V521" s="355"/>
      <c r="W521" s="355"/>
      <c r="X521" s="355"/>
      <c r="Y521" s="355"/>
      <c r="Z521" s="355"/>
      <c r="AA521" s="355"/>
    </row>
    <row r="522" spans="1:27" ht="14.25" customHeight="1" x14ac:dyDescent="0.2">
      <c r="A522" s="364"/>
      <c r="B522" s="355"/>
      <c r="C522" s="355"/>
      <c r="D522" s="355"/>
      <c r="E522" s="365"/>
      <c r="F522" s="355"/>
      <c r="G522" s="355"/>
      <c r="H522" s="355"/>
      <c r="I522" s="355"/>
      <c r="J522" s="355"/>
      <c r="K522" s="355"/>
      <c r="L522" s="355"/>
      <c r="M522" s="355"/>
      <c r="N522" s="355"/>
      <c r="O522" s="355"/>
      <c r="P522" s="355"/>
      <c r="Q522" s="355"/>
      <c r="R522" s="355"/>
      <c r="S522" s="355"/>
      <c r="T522" s="355"/>
      <c r="U522" s="355"/>
      <c r="V522" s="355"/>
      <c r="W522" s="355"/>
      <c r="X522" s="355"/>
      <c r="Y522" s="355"/>
      <c r="Z522" s="355"/>
      <c r="AA522" s="355"/>
    </row>
    <row r="523" spans="1:27" ht="14.25" customHeight="1" x14ac:dyDescent="0.2">
      <c r="A523" s="364"/>
      <c r="B523" s="355"/>
      <c r="C523" s="355"/>
      <c r="D523" s="355"/>
      <c r="E523" s="365"/>
      <c r="F523" s="355"/>
      <c r="G523" s="355"/>
      <c r="H523" s="355"/>
      <c r="I523" s="355"/>
      <c r="J523" s="355"/>
      <c r="K523" s="355"/>
      <c r="L523" s="355"/>
      <c r="M523" s="355"/>
      <c r="N523" s="355"/>
      <c r="O523" s="355"/>
      <c r="P523" s="355"/>
      <c r="Q523" s="355"/>
      <c r="R523" s="355"/>
      <c r="S523" s="355"/>
      <c r="T523" s="355"/>
      <c r="U523" s="355"/>
      <c r="V523" s="355"/>
      <c r="W523" s="355"/>
      <c r="X523" s="355"/>
      <c r="Y523" s="355"/>
      <c r="Z523" s="355"/>
      <c r="AA523" s="355"/>
    </row>
    <row r="524" spans="1:27" ht="14.25" customHeight="1" x14ac:dyDescent="0.2">
      <c r="A524" s="364"/>
      <c r="B524" s="355"/>
      <c r="C524" s="355"/>
      <c r="D524" s="355"/>
      <c r="E524" s="365"/>
      <c r="F524" s="355"/>
      <c r="G524" s="355"/>
      <c r="H524" s="355"/>
      <c r="I524" s="355"/>
      <c r="J524" s="355"/>
      <c r="K524" s="355"/>
      <c r="L524" s="355"/>
      <c r="M524" s="355"/>
      <c r="N524" s="355"/>
      <c r="O524" s="355"/>
      <c r="P524" s="355"/>
      <c r="Q524" s="355"/>
      <c r="R524" s="355"/>
      <c r="S524" s="355"/>
      <c r="T524" s="355"/>
      <c r="U524" s="355"/>
      <c r="V524" s="355"/>
      <c r="W524" s="355"/>
      <c r="X524" s="355"/>
      <c r="Y524" s="355"/>
      <c r="Z524" s="355"/>
      <c r="AA524" s="355"/>
    </row>
    <row r="525" spans="1:27" ht="14.25" customHeight="1" x14ac:dyDescent="0.2">
      <c r="A525" s="364"/>
      <c r="B525" s="355"/>
      <c r="C525" s="355"/>
      <c r="D525" s="355"/>
      <c r="E525" s="365"/>
      <c r="F525" s="355"/>
      <c r="G525" s="355"/>
      <c r="H525" s="355"/>
      <c r="I525" s="355"/>
      <c r="J525" s="355"/>
      <c r="K525" s="355"/>
      <c r="L525" s="355"/>
      <c r="M525" s="355"/>
      <c r="N525" s="355"/>
      <c r="O525" s="355"/>
      <c r="P525" s="355"/>
      <c r="Q525" s="355"/>
      <c r="R525" s="355"/>
      <c r="S525" s="355"/>
      <c r="T525" s="355"/>
      <c r="U525" s="355"/>
      <c r="V525" s="355"/>
      <c r="W525" s="355"/>
      <c r="X525" s="355"/>
      <c r="Y525" s="355"/>
      <c r="Z525" s="355"/>
      <c r="AA525" s="355"/>
    </row>
    <row r="526" spans="1:27" ht="14.25" customHeight="1" x14ac:dyDescent="0.2">
      <c r="A526" s="364"/>
      <c r="B526" s="355"/>
      <c r="C526" s="355"/>
      <c r="D526" s="355"/>
      <c r="E526" s="365"/>
      <c r="F526" s="355"/>
      <c r="G526" s="355"/>
      <c r="H526" s="355"/>
      <c r="I526" s="355"/>
      <c r="J526" s="355"/>
      <c r="K526" s="355"/>
      <c r="L526" s="355"/>
      <c r="M526" s="355"/>
      <c r="N526" s="355"/>
      <c r="O526" s="355"/>
      <c r="P526" s="355"/>
      <c r="Q526" s="355"/>
      <c r="R526" s="355"/>
      <c r="S526" s="355"/>
      <c r="T526" s="355"/>
      <c r="U526" s="355"/>
      <c r="V526" s="355"/>
      <c r="W526" s="355"/>
      <c r="X526" s="355"/>
      <c r="Y526" s="355"/>
      <c r="Z526" s="355"/>
      <c r="AA526" s="355"/>
    </row>
    <row r="527" spans="1:27" ht="14.25" customHeight="1" x14ac:dyDescent="0.2">
      <c r="A527" s="364"/>
      <c r="B527" s="355"/>
      <c r="C527" s="355"/>
      <c r="D527" s="355"/>
      <c r="E527" s="365"/>
      <c r="F527" s="355"/>
      <c r="G527" s="355"/>
      <c r="H527" s="355"/>
      <c r="I527" s="355"/>
      <c r="J527" s="355"/>
      <c r="K527" s="355"/>
      <c r="L527" s="355"/>
      <c r="M527" s="355"/>
      <c r="N527" s="355"/>
      <c r="O527" s="355"/>
      <c r="P527" s="355"/>
      <c r="Q527" s="355"/>
      <c r="R527" s="355"/>
      <c r="S527" s="355"/>
      <c r="T527" s="355"/>
      <c r="U527" s="355"/>
      <c r="V527" s="355"/>
      <c r="W527" s="355"/>
      <c r="X527" s="355"/>
      <c r="Y527" s="355"/>
      <c r="Z527" s="355"/>
      <c r="AA527" s="355"/>
    </row>
    <row r="528" spans="1:27" ht="14.25" customHeight="1" x14ac:dyDescent="0.2">
      <c r="A528" s="364"/>
      <c r="B528" s="355"/>
      <c r="C528" s="355"/>
      <c r="D528" s="355"/>
      <c r="E528" s="365"/>
      <c r="F528" s="355"/>
      <c r="G528" s="355"/>
      <c r="H528" s="355"/>
      <c r="I528" s="355"/>
      <c r="J528" s="355"/>
      <c r="K528" s="355"/>
      <c r="L528" s="355"/>
      <c r="M528" s="355"/>
      <c r="N528" s="355"/>
      <c r="O528" s="355"/>
      <c r="P528" s="355"/>
      <c r="Q528" s="355"/>
      <c r="R528" s="355"/>
      <c r="S528" s="355"/>
      <c r="T528" s="355"/>
      <c r="U528" s="355"/>
      <c r="V528" s="355"/>
      <c r="W528" s="355"/>
      <c r="X528" s="355"/>
      <c r="Y528" s="355"/>
      <c r="Z528" s="355"/>
      <c r="AA528" s="355"/>
    </row>
    <row r="529" spans="1:27" ht="14.25" customHeight="1" x14ac:dyDescent="0.2">
      <c r="A529" s="364"/>
      <c r="B529" s="355"/>
      <c r="C529" s="355"/>
      <c r="D529" s="355"/>
      <c r="E529" s="365"/>
      <c r="F529" s="355"/>
      <c r="G529" s="355"/>
      <c r="H529" s="355"/>
      <c r="I529" s="355"/>
      <c r="J529" s="355"/>
      <c r="K529" s="355"/>
      <c r="L529" s="355"/>
      <c r="M529" s="355"/>
      <c r="N529" s="355"/>
      <c r="O529" s="355"/>
      <c r="P529" s="355"/>
      <c r="Q529" s="355"/>
      <c r="R529" s="355"/>
      <c r="S529" s="355"/>
      <c r="T529" s="355"/>
      <c r="U529" s="355"/>
      <c r="V529" s="355"/>
      <c r="W529" s="355"/>
      <c r="X529" s="355"/>
      <c r="Y529" s="355"/>
      <c r="Z529" s="355"/>
      <c r="AA529" s="355"/>
    </row>
    <row r="530" spans="1:27" ht="14.25" customHeight="1" x14ac:dyDescent="0.2">
      <c r="A530" s="364"/>
      <c r="B530" s="355"/>
      <c r="C530" s="355"/>
      <c r="D530" s="355"/>
      <c r="E530" s="365"/>
      <c r="F530" s="355"/>
      <c r="G530" s="355"/>
      <c r="H530" s="355"/>
      <c r="I530" s="355"/>
      <c r="J530" s="355"/>
      <c r="K530" s="355"/>
      <c r="L530" s="355"/>
      <c r="M530" s="355"/>
      <c r="N530" s="355"/>
      <c r="O530" s="355"/>
      <c r="P530" s="355"/>
      <c r="Q530" s="355"/>
      <c r="R530" s="355"/>
      <c r="S530" s="355"/>
      <c r="T530" s="355"/>
      <c r="U530" s="355"/>
      <c r="V530" s="355"/>
      <c r="W530" s="355"/>
      <c r="X530" s="355"/>
      <c r="Y530" s="355"/>
      <c r="Z530" s="355"/>
      <c r="AA530" s="355"/>
    </row>
    <row r="531" spans="1:27" ht="14.25" customHeight="1" x14ac:dyDescent="0.2">
      <c r="A531" s="364"/>
      <c r="B531" s="355"/>
      <c r="C531" s="355"/>
      <c r="D531" s="355"/>
      <c r="E531" s="365"/>
      <c r="F531" s="355"/>
      <c r="G531" s="355"/>
      <c r="H531" s="355"/>
      <c r="I531" s="355"/>
      <c r="J531" s="355"/>
      <c r="K531" s="355"/>
      <c r="L531" s="355"/>
      <c r="M531" s="355"/>
      <c r="N531" s="355"/>
      <c r="O531" s="355"/>
      <c r="P531" s="355"/>
      <c r="Q531" s="355"/>
      <c r="R531" s="355"/>
      <c r="S531" s="355"/>
      <c r="T531" s="355"/>
      <c r="U531" s="355"/>
      <c r="V531" s="355"/>
      <c r="W531" s="355"/>
      <c r="X531" s="355"/>
      <c r="Y531" s="355"/>
      <c r="Z531" s="355"/>
      <c r="AA531" s="355"/>
    </row>
    <row r="532" spans="1:27" ht="14.25" customHeight="1" x14ac:dyDescent="0.2">
      <c r="A532" s="364"/>
      <c r="B532" s="355"/>
      <c r="C532" s="355"/>
      <c r="D532" s="355"/>
      <c r="E532" s="365"/>
      <c r="F532" s="355"/>
      <c r="G532" s="355"/>
      <c r="H532" s="355"/>
      <c r="I532" s="355"/>
      <c r="J532" s="355"/>
      <c r="K532" s="355"/>
      <c r="L532" s="355"/>
      <c r="M532" s="355"/>
      <c r="N532" s="355"/>
      <c r="O532" s="355"/>
      <c r="P532" s="355"/>
      <c r="Q532" s="355"/>
      <c r="R532" s="355"/>
      <c r="S532" s="355"/>
      <c r="T532" s="355"/>
      <c r="U532" s="355"/>
      <c r="V532" s="355"/>
      <c r="W532" s="355"/>
      <c r="X532" s="355"/>
      <c r="Y532" s="355"/>
      <c r="Z532" s="355"/>
      <c r="AA532" s="355"/>
    </row>
    <row r="533" spans="1:27" ht="14.25" customHeight="1" x14ac:dyDescent="0.2">
      <c r="A533" s="364"/>
      <c r="B533" s="355"/>
      <c r="C533" s="355"/>
      <c r="D533" s="355"/>
      <c r="E533" s="365"/>
      <c r="F533" s="355"/>
      <c r="G533" s="355"/>
      <c r="H533" s="355"/>
      <c r="I533" s="355"/>
      <c r="J533" s="355"/>
      <c r="K533" s="355"/>
      <c r="L533" s="355"/>
      <c r="M533" s="355"/>
      <c r="N533" s="355"/>
      <c r="O533" s="355"/>
      <c r="P533" s="355"/>
      <c r="Q533" s="355"/>
      <c r="R533" s="355"/>
      <c r="S533" s="355"/>
      <c r="T533" s="355"/>
      <c r="U533" s="355"/>
      <c r="V533" s="355"/>
      <c r="W533" s="355"/>
      <c r="X533" s="355"/>
      <c r="Y533" s="355"/>
      <c r="Z533" s="355"/>
      <c r="AA533" s="355"/>
    </row>
    <row r="534" spans="1:27" ht="14.25" customHeight="1" x14ac:dyDescent="0.2">
      <c r="A534" s="364"/>
      <c r="B534" s="355"/>
      <c r="C534" s="355"/>
      <c r="D534" s="355"/>
      <c r="E534" s="365"/>
      <c r="F534" s="355"/>
      <c r="G534" s="355"/>
      <c r="H534" s="355"/>
      <c r="I534" s="355"/>
      <c r="J534" s="355"/>
      <c r="K534" s="355"/>
      <c r="L534" s="355"/>
      <c r="M534" s="355"/>
      <c r="N534" s="355"/>
      <c r="O534" s="355"/>
      <c r="P534" s="355"/>
      <c r="Q534" s="355"/>
      <c r="R534" s="355"/>
      <c r="S534" s="355"/>
      <c r="T534" s="355"/>
      <c r="U534" s="355"/>
      <c r="V534" s="355"/>
      <c r="W534" s="355"/>
      <c r="X534" s="355"/>
      <c r="Y534" s="355"/>
      <c r="Z534" s="355"/>
      <c r="AA534" s="355"/>
    </row>
    <row r="535" spans="1:27" ht="14.25" customHeight="1" x14ac:dyDescent="0.2">
      <c r="A535" s="364"/>
      <c r="B535" s="355"/>
      <c r="C535" s="355"/>
      <c r="D535" s="355"/>
      <c r="E535" s="365"/>
      <c r="F535" s="355"/>
      <c r="G535" s="355"/>
      <c r="H535" s="355"/>
      <c r="I535" s="355"/>
      <c r="J535" s="355"/>
      <c r="K535" s="355"/>
      <c r="L535" s="355"/>
      <c r="M535" s="355"/>
      <c r="N535" s="355"/>
      <c r="O535" s="355"/>
      <c r="P535" s="355"/>
      <c r="Q535" s="355"/>
      <c r="R535" s="355"/>
      <c r="S535" s="355"/>
      <c r="T535" s="355"/>
      <c r="U535" s="355"/>
      <c r="V535" s="355"/>
      <c r="W535" s="355"/>
      <c r="X535" s="355"/>
      <c r="Y535" s="355"/>
      <c r="Z535" s="355"/>
      <c r="AA535" s="355"/>
    </row>
    <row r="536" spans="1:27" ht="14.25" customHeight="1" x14ac:dyDescent="0.2">
      <c r="A536" s="364"/>
      <c r="B536" s="355"/>
      <c r="C536" s="355"/>
      <c r="D536" s="355"/>
      <c r="E536" s="365"/>
      <c r="F536" s="355"/>
      <c r="G536" s="355"/>
      <c r="H536" s="355"/>
      <c r="I536" s="355"/>
      <c r="J536" s="355"/>
      <c r="K536" s="355"/>
      <c r="L536" s="355"/>
      <c r="M536" s="355"/>
      <c r="N536" s="355"/>
      <c r="O536" s="355"/>
      <c r="P536" s="355"/>
      <c r="Q536" s="355"/>
      <c r="R536" s="355"/>
      <c r="S536" s="355"/>
      <c r="T536" s="355"/>
      <c r="U536" s="355"/>
      <c r="V536" s="355"/>
      <c r="W536" s="355"/>
      <c r="X536" s="355"/>
      <c r="Y536" s="355"/>
      <c r="Z536" s="355"/>
      <c r="AA536" s="355"/>
    </row>
    <row r="537" spans="1:27" ht="14.25" customHeight="1" x14ac:dyDescent="0.2">
      <c r="A537" s="364"/>
      <c r="B537" s="355"/>
      <c r="C537" s="355"/>
      <c r="D537" s="355"/>
      <c r="E537" s="365"/>
      <c r="F537" s="355"/>
      <c r="G537" s="355"/>
      <c r="H537" s="355"/>
      <c r="I537" s="355"/>
      <c r="J537" s="355"/>
      <c r="K537" s="355"/>
      <c r="L537" s="355"/>
      <c r="M537" s="355"/>
      <c r="N537" s="355"/>
      <c r="O537" s="355"/>
      <c r="P537" s="355"/>
      <c r="Q537" s="355"/>
      <c r="R537" s="355"/>
      <c r="S537" s="355"/>
      <c r="T537" s="355"/>
      <c r="U537" s="355"/>
      <c r="V537" s="355"/>
      <c r="W537" s="355"/>
      <c r="X537" s="355"/>
      <c r="Y537" s="355"/>
      <c r="Z537" s="355"/>
      <c r="AA537" s="355"/>
    </row>
    <row r="538" spans="1:27" ht="14.25" customHeight="1" x14ac:dyDescent="0.2">
      <c r="A538" s="364"/>
      <c r="B538" s="355"/>
      <c r="C538" s="355"/>
      <c r="D538" s="355"/>
      <c r="E538" s="365"/>
      <c r="F538" s="355"/>
      <c r="G538" s="355"/>
      <c r="H538" s="355"/>
      <c r="I538" s="355"/>
      <c r="J538" s="355"/>
      <c r="K538" s="355"/>
      <c r="L538" s="355"/>
      <c r="M538" s="355"/>
      <c r="N538" s="355"/>
      <c r="O538" s="355"/>
      <c r="P538" s="355"/>
      <c r="Q538" s="355"/>
      <c r="R538" s="355"/>
      <c r="S538" s="355"/>
      <c r="T538" s="355"/>
      <c r="U538" s="355"/>
      <c r="V538" s="355"/>
      <c r="W538" s="355"/>
      <c r="X538" s="355"/>
      <c r="Y538" s="355"/>
      <c r="Z538" s="355"/>
      <c r="AA538" s="355"/>
    </row>
    <row r="539" spans="1:27" ht="14.25" customHeight="1" x14ac:dyDescent="0.2">
      <c r="A539" s="364"/>
      <c r="B539" s="355"/>
      <c r="C539" s="355"/>
      <c r="D539" s="355"/>
      <c r="E539" s="365"/>
      <c r="F539" s="355"/>
      <c r="G539" s="355"/>
      <c r="H539" s="355"/>
      <c r="I539" s="355"/>
      <c r="J539" s="355"/>
      <c r="K539" s="355"/>
      <c r="L539" s="355"/>
      <c r="M539" s="355"/>
      <c r="N539" s="355"/>
      <c r="O539" s="355"/>
      <c r="P539" s="355"/>
      <c r="Q539" s="355"/>
      <c r="R539" s="355"/>
      <c r="S539" s="355"/>
      <c r="T539" s="355"/>
      <c r="U539" s="355"/>
      <c r="V539" s="355"/>
      <c r="W539" s="355"/>
      <c r="X539" s="355"/>
      <c r="Y539" s="355"/>
      <c r="Z539" s="355"/>
      <c r="AA539" s="355"/>
    </row>
    <row r="540" spans="1:27" ht="14.25" customHeight="1" x14ac:dyDescent="0.2">
      <c r="A540" s="364"/>
      <c r="B540" s="355"/>
      <c r="C540" s="355"/>
      <c r="D540" s="355"/>
      <c r="E540" s="365"/>
      <c r="F540" s="355"/>
      <c r="G540" s="355"/>
      <c r="H540" s="355"/>
      <c r="I540" s="355"/>
      <c r="J540" s="355"/>
      <c r="K540" s="355"/>
      <c r="L540" s="355"/>
      <c r="M540" s="355"/>
      <c r="N540" s="355"/>
      <c r="O540" s="355"/>
      <c r="P540" s="355"/>
      <c r="Q540" s="355"/>
      <c r="R540" s="355"/>
      <c r="S540" s="355"/>
      <c r="T540" s="355"/>
      <c r="U540" s="355"/>
      <c r="V540" s="355"/>
      <c r="W540" s="355"/>
      <c r="X540" s="355"/>
      <c r="Y540" s="355"/>
      <c r="Z540" s="355"/>
      <c r="AA540" s="355"/>
    </row>
    <row r="541" spans="1:27" ht="14.25" customHeight="1" x14ac:dyDescent="0.2">
      <c r="A541" s="364"/>
      <c r="B541" s="355"/>
      <c r="C541" s="355"/>
      <c r="D541" s="355"/>
      <c r="E541" s="365"/>
      <c r="F541" s="355"/>
      <c r="G541" s="355"/>
      <c r="H541" s="355"/>
      <c r="I541" s="355"/>
      <c r="J541" s="355"/>
      <c r="K541" s="355"/>
      <c r="L541" s="355"/>
      <c r="M541" s="355"/>
      <c r="N541" s="355"/>
      <c r="O541" s="355"/>
      <c r="P541" s="355"/>
      <c r="Q541" s="355"/>
      <c r="R541" s="355"/>
      <c r="S541" s="355"/>
      <c r="T541" s="355"/>
      <c r="U541" s="355"/>
      <c r="V541" s="355"/>
      <c r="W541" s="355"/>
      <c r="X541" s="355"/>
      <c r="Y541" s="355"/>
      <c r="Z541" s="355"/>
      <c r="AA541" s="355"/>
    </row>
    <row r="542" spans="1:27" ht="14.25" customHeight="1" x14ac:dyDescent="0.2">
      <c r="A542" s="364"/>
      <c r="B542" s="355"/>
      <c r="C542" s="355"/>
      <c r="D542" s="355"/>
      <c r="E542" s="365"/>
      <c r="F542" s="355"/>
      <c r="G542" s="355"/>
      <c r="H542" s="355"/>
      <c r="I542" s="355"/>
      <c r="J542" s="355"/>
      <c r="K542" s="355"/>
      <c r="L542" s="355"/>
      <c r="M542" s="355"/>
      <c r="N542" s="355"/>
      <c r="O542" s="355"/>
      <c r="P542" s="355"/>
      <c r="Q542" s="355"/>
      <c r="R542" s="355"/>
      <c r="S542" s="355"/>
      <c r="T542" s="355"/>
      <c r="U542" s="355"/>
      <c r="V542" s="355"/>
      <c r="W542" s="355"/>
      <c r="X542" s="355"/>
      <c r="Y542" s="355"/>
      <c r="Z542" s="355"/>
      <c r="AA542" s="355"/>
    </row>
    <row r="543" spans="1:27" ht="14.25" customHeight="1" x14ac:dyDescent="0.2">
      <c r="A543" s="364"/>
      <c r="B543" s="355"/>
      <c r="C543" s="355"/>
      <c r="D543" s="355"/>
      <c r="E543" s="365"/>
      <c r="F543" s="355"/>
      <c r="G543" s="355"/>
      <c r="H543" s="355"/>
      <c r="I543" s="355"/>
      <c r="J543" s="355"/>
      <c r="K543" s="355"/>
      <c r="L543" s="355"/>
      <c r="M543" s="355"/>
      <c r="N543" s="355"/>
      <c r="O543" s="355"/>
      <c r="P543" s="355"/>
      <c r="Q543" s="355"/>
      <c r="R543" s="355"/>
      <c r="S543" s="355"/>
      <c r="T543" s="355"/>
      <c r="U543" s="355"/>
      <c r="V543" s="355"/>
      <c r="W543" s="355"/>
      <c r="X543" s="355"/>
      <c r="Y543" s="355"/>
      <c r="Z543" s="355"/>
      <c r="AA543" s="355"/>
    </row>
    <row r="544" spans="1:27" ht="14.25" customHeight="1" x14ac:dyDescent="0.2">
      <c r="A544" s="364"/>
      <c r="B544" s="355"/>
      <c r="C544" s="355"/>
      <c r="D544" s="355"/>
      <c r="E544" s="365"/>
      <c r="F544" s="355"/>
      <c r="G544" s="355"/>
      <c r="H544" s="355"/>
      <c r="I544" s="355"/>
      <c r="J544" s="355"/>
      <c r="K544" s="355"/>
      <c r="L544" s="355"/>
      <c r="M544" s="355"/>
      <c r="N544" s="355"/>
      <c r="O544" s="355"/>
      <c r="P544" s="355"/>
      <c r="Q544" s="355"/>
      <c r="R544" s="355"/>
      <c r="S544" s="355"/>
      <c r="T544" s="355"/>
      <c r="U544" s="355"/>
      <c r="V544" s="355"/>
      <c r="W544" s="355"/>
      <c r="X544" s="355"/>
      <c r="Y544" s="355"/>
      <c r="Z544" s="355"/>
      <c r="AA544" s="355"/>
    </row>
    <row r="545" spans="1:27" ht="14.25" customHeight="1" x14ac:dyDescent="0.2">
      <c r="A545" s="364"/>
      <c r="B545" s="355"/>
      <c r="C545" s="355"/>
      <c r="D545" s="355"/>
      <c r="E545" s="365"/>
      <c r="F545" s="355"/>
      <c r="G545" s="355"/>
      <c r="H545" s="355"/>
      <c r="I545" s="355"/>
      <c r="J545" s="355"/>
      <c r="K545" s="355"/>
      <c r="L545" s="355"/>
      <c r="M545" s="355"/>
      <c r="N545" s="355"/>
      <c r="O545" s="355"/>
      <c r="P545" s="355"/>
      <c r="Q545" s="355"/>
      <c r="R545" s="355"/>
      <c r="S545" s="355"/>
      <c r="T545" s="355"/>
      <c r="U545" s="355"/>
      <c r="V545" s="355"/>
      <c r="W545" s="355"/>
      <c r="X545" s="355"/>
      <c r="Y545" s="355"/>
      <c r="Z545" s="355"/>
      <c r="AA545" s="355"/>
    </row>
    <row r="546" spans="1:27" ht="14.25" customHeight="1" x14ac:dyDescent="0.2">
      <c r="A546" s="364"/>
      <c r="B546" s="355"/>
      <c r="C546" s="355"/>
      <c r="D546" s="355"/>
      <c r="E546" s="365"/>
      <c r="F546" s="355"/>
      <c r="G546" s="355"/>
      <c r="H546" s="355"/>
      <c r="I546" s="355"/>
      <c r="J546" s="355"/>
      <c r="K546" s="355"/>
      <c r="L546" s="355"/>
      <c r="M546" s="355"/>
      <c r="N546" s="355"/>
      <c r="O546" s="355"/>
      <c r="P546" s="355"/>
      <c r="Q546" s="355"/>
      <c r="R546" s="355"/>
      <c r="S546" s="355"/>
      <c r="T546" s="355"/>
      <c r="U546" s="355"/>
      <c r="V546" s="355"/>
      <c r="W546" s="355"/>
      <c r="X546" s="355"/>
      <c r="Y546" s="355"/>
      <c r="Z546" s="355"/>
      <c r="AA546" s="355"/>
    </row>
    <row r="547" spans="1:27" ht="14.25" customHeight="1" x14ac:dyDescent="0.2">
      <c r="A547" s="364"/>
      <c r="B547" s="355"/>
      <c r="C547" s="355"/>
      <c r="D547" s="355"/>
      <c r="E547" s="365"/>
      <c r="F547" s="355"/>
      <c r="G547" s="355"/>
      <c r="H547" s="355"/>
      <c r="I547" s="355"/>
      <c r="J547" s="355"/>
      <c r="K547" s="355"/>
      <c r="L547" s="355"/>
      <c r="M547" s="355"/>
      <c r="N547" s="355"/>
      <c r="O547" s="355"/>
      <c r="P547" s="355"/>
      <c r="Q547" s="355"/>
      <c r="R547" s="355"/>
      <c r="S547" s="355"/>
      <c r="T547" s="355"/>
      <c r="U547" s="355"/>
      <c r="V547" s="355"/>
      <c r="W547" s="355"/>
      <c r="X547" s="355"/>
      <c r="Y547" s="355"/>
      <c r="Z547" s="355"/>
      <c r="AA547" s="355"/>
    </row>
    <row r="548" spans="1:27" ht="14.25" customHeight="1" x14ac:dyDescent="0.2">
      <c r="A548" s="364"/>
      <c r="B548" s="355"/>
      <c r="C548" s="355"/>
      <c r="D548" s="355"/>
      <c r="E548" s="365"/>
      <c r="F548" s="355"/>
      <c r="G548" s="355"/>
      <c r="H548" s="355"/>
      <c r="I548" s="355"/>
      <c r="J548" s="355"/>
      <c r="K548" s="355"/>
      <c r="L548" s="355"/>
      <c r="M548" s="355"/>
      <c r="N548" s="355"/>
      <c r="O548" s="355"/>
      <c r="P548" s="355"/>
      <c r="Q548" s="355"/>
      <c r="R548" s="355"/>
      <c r="S548" s="355"/>
      <c r="T548" s="355"/>
      <c r="U548" s="355"/>
      <c r="V548" s="355"/>
      <c r="W548" s="355"/>
      <c r="X548" s="355"/>
      <c r="Y548" s="355"/>
      <c r="Z548" s="355"/>
      <c r="AA548" s="355"/>
    </row>
    <row r="549" spans="1:27" ht="14.25" customHeight="1" x14ac:dyDescent="0.2">
      <c r="A549" s="364"/>
      <c r="B549" s="355"/>
      <c r="C549" s="355"/>
      <c r="D549" s="355"/>
      <c r="E549" s="365"/>
      <c r="F549" s="355"/>
      <c r="G549" s="355"/>
      <c r="H549" s="355"/>
      <c r="I549" s="355"/>
      <c r="J549" s="355"/>
      <c r="K549" s="355"/>
      <c r="L549" s="355"/>
      <c r="M549" s="355"/>
      <c r="N549" s="355"/>
      <c r="O549" s="355"/>
      <c r="P549" s="355"/>
      <c r="Q549" s="355"/>
      <c r="R549" s="355"/>
      <c r="S549" s="355"/>
      <c r="T549" s="355"/>
      <c r="U549" s="355"/>
      <c r="V549" s="355"/>
      <c r="W549" s="355"/>
      <c r="X549" s="355"/>
      <c r="Y549" s="355"/>
      <c r="Z549" s="355"/>
      <c r="AA549" s="355"/>
    </row>
    <row r="550" spans="1:27" ht="14.25" customHeight="1" x14ac:dyDescent="0.2">
      <c r="A550" s="364"/>
      <c r="B550" s="355"/>
      <c r="C550" s="355"/>
      <c r="D550" s="355"/>
      <c r="E550" s="365"/>
      <c r="F550" s="355"/>
      <c r="G550" s="355"/>
      <c r="H550" s="355"/>
      <c r="I550" s="355"/>
      <c r="J550" s="355"/>
      <c r="K550" s="355"/>
      <c r="L550" s="355"/>
      <c r="M550" s="355"/>
      <c r="N550" s="355"/>
      <c r="O550" s="355"/>
      <c r="P550" s="355"/>
      <c r="Q550" s="355"/>
      <c r="R550" s="355"/>
      <c r="S550" s="355"/>
      <c r="T550" s="355"/>
      <c r="U550" s="355"/>
      <c r="V550" s="355"/>
      <c r="W550" s="355"/>
      <c r="X550" s="355"/>
      <c r="Y550" s="355"/>
      <c r="Z550" s="355"/>
      <c r="AA550" s="355"/>
    </row>
    <row r="551" spans="1:27" ht="14.25" customHeight="1" x14ac:dyDescent="0.2">
      <c r="A551" s="364"/>
      <c r="B551" s="355"/>
      <c r="C551" s="355"/>
      <c r="D551" s="355"/>
      <c r="E551" s="365"/>
      <c r="F551" s="355"/>
      <c r="G551" s="355"/>
      <c r="H551" s="355"/>
      <c r="I551" s="355"/>
      <c r="J551" s="355"/>
      <c r="K551" s="355"/>
      <c r="L551" s="355"/>
      <c r="M551" s="355"/>
      <c r="N551" s="355"/>
      <c r="O551" s="355"/>
      <c r="P551" s="355"/>
      <c r="Q551" s="355"/>
      <c r="R551" s="355"/>
      <c r="S551" s="355"/>
      <c r="T551" s="355"/>
      <c r="U551" s="355"/>
      <c r="V551" s="355"/>
      <c r="W551" s="355"/>
      <c r="X551" s="355"/>
      <c r="Y551" s="355"/>
      <c r="Z551" s="355"/>
      <c r="AA551" s="355"/>
    </row>
    <row r="552" spans="1:27" ht="14.25" customHeight="1" x14ac:dyDescent="0.2">
      <c r="A552" s="364"/>
      <c r="B552" s="355"/>
      <c r="C552" s="355"/>
      <c r="D552" s="355"/>
      <c r="E552" s="365"/>
      <c r="F552" s="355"/>
      <c r="G552" s="355"/>
      <c r="H552" s="355"/>
      <c r="I552" s="355"/>
      <c r="J552" s="355"/>
      <c r="K552" s="355"/>
      <c r="L552" s="355"/>
      <c r="M552" s="355"/>
      <c r="N552" s="355"/>
      <c r="O552" s="355"/>
      <c r="P552" s="355"/>
      <c r="Q552" s="355"/>
      <c r="R552" s="355"/>
      <c r="S552" s="355"/>
      <c r="T552" s="355"/>
      <c r="U552" s="355"/>
      <c r="V552" s="355"/>
      <c r="W552" s="355"/>
      <c r="X552" s="355"/>
      <c r="Y552" s="355"/>
      <c r="Z552" s="355"/>
      <c r="AA552" s="355"/>
    </row>
    <row r="553" spans="1:27" ht="14.25" customHeight="1" x14ac:dyDescent="0.2">
      <c r="A553" s="364"/>
      <c r="B553" s="355"/>
      <c r="C553" s="355"/>
      <c r="D553" s="355"/>
      <c r="E553" s="365"/>
      <c r="F553" s="355"/>
      <c r="G553" s="355"/>
      <c r="H553" s="355"/>
      <c r="I553" s="355"/>
      <c r="J553" s="355"/>
      <c r="K553" s="355"/>
      <c r="L553" s="355"/>
      <c r="M553" s="355"/>
      <c r="N553" s="355"/>
      <c r="O553" s="355"/>
      <c r="P553" s="355"/>
      <c r="Q553" s="355"/>
      <c r="R553" s="355"/>
      <c r="S553" s="355"/>
      <c r="T553" s="355"/>
      <c r="U553" s="355"/>
      <c r="V553" s="355"/>
      <c r="W553" s="355"/>
      <c r="X553" s="355"/>
      <c r="Y553" s="355"/>
      <c r="Z553" s="355"/>
      <c r="AA553" s="355"/>
    </row>
    <row r="554" spans="1:27" ht="14.25" customHeight="1" x14ac:dyDescent="0.2">
      <c r="A554" s="364"/>
      <c r="B554" s="355"/>
      <c r="C554" s="355"/>
      <c r="D554" s="355"/>
      <c r="E554" s="365"/>
      <c r="F554" s="355"/>
      <c r="G554" s="355"/>
      <c r="H554" s="355"/>
      <c r="I554" s="355"/>
      <c r="J554" s="355"/>
      <c r="K554" s="355"/>
      <c r="L554" s="355"/>
      <c r="M554" s="355"/>
      <c r="N554" s="355"/>
      <c r="O554" s="355"/>
      <c r="P554" s="355"/>
      <c r="Q554" s="355"/>
      <c r="R554" s="355"/>
      <c r="S554" s="355"/>
      <c r="T554" s="355"/>
      <c r="U554" s="355"/>
      <c r="V554" s="355"/>
      <c r="W554" s="355"/>
      <c r="X554" s="355"/>
      <c r="Y554" s="355"/>
      <c r="Z554" s="355"/>
      <c r="AA554" s="355"/>
    </row>
    <row r="555" spans="1:27" ht="14.25" customHeight="1" x14ac:dyDescent="0.2">
      <c r="A555" s="364"/>
      <c r="B555" s="355"/>
      <c r="C555" s="355"/>
      <c r="D555" s="355"/>
      <c r="E555" s="365"/>
      <c r="F555" s="355"/>
      <c r="G555" s="355"/>
      <c r="H555" s="355"/>
      <c r="I555" s="355"/>
      <c r="J555" s="355"/>
      <c r="K555" s="355"/>
      <c r="L555" s="355"/>
      <c r="M555" s="355"/>
      <c r="N555" s="355"/>
      <c r="O555" s="355"/>
      <c r="P555" s="355"/>
      <c r="Q555" s="355"/>
      <c r="R555" s="355"/>
      <c r="S555" s="355"/>
      <c r="T555" s="355"/>
      <c r="U555" s="355"/>
      <c r="V555" s="355"/>
      <c r="W555" s="355"/>
      <c r="X555" s="355"/>
      <c r="Y555" s="355"/>
      <c r="Z555" s="355"/>
      <c r="AA555" s="355"/>
    </row>
    <row r="556" spans="1:27" ht="14.25" customHeight="1" x14ac:dyDescent="0.2">
      <c r="A556" s="364"/>
      <c r="B556" s="355"/>
      <c r="C556" s="355"/>
      <c r="D556" s="355"/>
      <c r="E556" s="365"/>
      <c r="F556" s="355"/>
      <c r="G556" s="355"/>
      <c r="H556" s="355"/>
      <c r="I556" s="355"/>
      <c r="J556" s="355"/>
      <c r="K556" s="355"/>
      <c r="L556" s="355"/>
      <c r="M556" s="355"/>
      <c r="N556" s="355"/>
      <c r="O556" s="355"/>
      <c r="P556" s="355"/>
      <c r="Q556" s="355"/>
      <c r="R556" s="355"/>
      <c r="S556" s="355"/>
      <c r="T556" s="355"/>
      <c r="U556" s="355"/>
      <c r="V556" s="355"/>
      <c r="W556" s="355"/>
      <c r="X556" s="355"/>
      <c r="Y556" s="355"/>
      <c r="Z556" s="355"/>
      <c r="AA556" s="355"/>
    </row>
    <row r="557" spans="1:27" ht="14.25" customHeight="1" x14ac:dyDescent="0.2">
      <c r="A557" s="364"/>
      <c r="B557" s="355"/>
      <c r="C557" s="355"/>
      <c r="D557" s="355"/>
      <c r="E557" s="365"/>
      <c r="F557" s="355"/>
      <c r="G557" s="355"/>
      <c r="H557" s="355"/>
      <c r="I557" s="355"/>
      <c r="J557" s="355"/>
      <c r="K557" s="355"/>
      <c r="L557" s="355"/>
      <c r="M557" s="355"/>
      <c r="N557" s="355"/>
      <c r="O557" s="355"/>
      <c r="P557" s="355"/>
      <c r="Q557" s="355"/>
      <c r="R557" s="355"/>
      <c r="S557" s="355"/>
      <c r="T557" s="355"/>
      <c r="U557" s="355"/>
      <c r="V557" s="355"/>
      <c r="W557" s="355"/>
      <c r="X557" s="355"/>
      <c r="Y557" s="355"/>
      <c r="Z557" s="355"/>
      <c r="AA557" s="355"/>
    </row>
    <row r="558" spans="1:27" ht="14.25" customHeight="1" x14ac:dyDescent="0.2">
      <c r="A558" s="364"/>
      <c r="B558" s="355"/>
      <c r="C558" s="355"/>
      <c r="D558" s="355"/>
      <c r="E558" s="365"/>
      <c r="F558" s="355"/>
      <c r="G558" s="355"/>
      <c r="H558" s="355"/>
      <c r="I558" s="355"/>
      <c r="J558" s="355"/>
      <c r="K558" s="355"/>
      <c r="L558" s="355"/>
      <c r="M558" s="355"/>
      <c r="N558" s="355"/>
      <c r="O558" s="355"/>
      <c r="P558" s="355"/>
      <c r="Q558" s="355"/>
      <c r="R558" s="355"/>
      <c r="S558" s="355"/>
      <c r="T558" s="355"/>
      <c r="U558" s="355"/>
      <c r="V558" s="355"/>
      <c r="W558" s="355"/>
      <c r="X558" s="355"/>
      <c r="Y558" s="355"/>
      <c r="Z558" s="355"/>
      <c r="AA558" s="355"/>
    </row>
    <row r="559" spans="1:27" ht="14.25" customHeight="1" x14ac:dyDescent="0.2">
      <c r="A559" s="364"/>
      <c r="B559" s="355"/>
      <c r="C559" s="355"/>
      <c r="D559" s="355"/>
      <c r="E559" s="365"/>
      <c r="F559" s="355"/>
      <c r="G559" s="355"/>
      <c r="H559" s="355"/>
      <c r="I559" s="355"/>
      <c r="J559" s="355"/>
      <c r="K559" s="355"/>
      <c r="L559" s="355"/>
      <c r="M559" s="355"/>
      <c r="N559" s="355"/>
      <c r="O559" s="355"/>
      <c r="P559" s="355"/>
      <c r="Q559" s="355"/>
      <c r="R559" s="355"/>
      <c r="S559" s="355"/>
      <c r="T559" s="355"/>
      <c r="U559" s="355"/>
      <c r="V559" s="355"/>
      <c r="W559" s="355"/>
      <c r="X559" s="355"/>
      <c r="Y559" s="355"/>
      <c r="Z559" s="355"/>
      <c r="AA559" s="355"/>
    </row>
    <row r="560" spans="1:27" ht="14.25" customHeight="1" x14ac:dyDescent="0.2">
      <c r="A560" s="364"/>
      <c r="B560" s="355"/>
      <c r="C560" s="355"/>
      <c r="D560" s="355"/>
      <c r="E560" s="365"/>
      <c r="F560" s="355"/>
      <c r="G560" s="355"/>
      <c r="H560" s="355"/>
      <c r="I560" s="355"/>
      <c r="J560" s="355"/>
      <c r="K560" s="355"/>
      <c r="L560" s="355"/>
      <c r="M560" s="355"/>
      <c r="N560" s="355"/>
      <c r="O560" s="355"/>
      <c r="P560" s="355"/>
      <c r="Q560" s="355"/>
      <c r="R560" s="355"/>
      <c r="S560" s="355"/>
      <c r="T560" s="355"/>
      <c r="U560" s="355"/>
      <c r="V560" s="355"/>
      <c r="W560" s="355"/>
      <c r="X560" s="355"/>
      <c r="Y560" s="355"/>
      <c r="Z560" s="355"/>
      <c r="AA560" s="355"/>
    </row>
    <row r="561" spans="1:27" ht="14.25" customHeight="1" x14ac:dyDescent="0.2">
      <c r="A561" s="364"/>
      <c r="B561" s="355"/>
      <c r="C561" s="355"/>
      <c r="D561" s="355"/>
      <c r="E561" s="365"/>
      <c r="F561" s="355"/>
      <c r="G561" s="355"/>
      <c r="H561" s="355"/>
      <c r="I561" s="355"/>
      <c r="J561" s="355"/>
      <c r="K561" s="355"/>
      <c r="L561" s="355"/>
      <c r="M561" s="355"/>
      <c r="N561" s="355"/>
      <c r="O561" s="355"/>
      <c r="P561" s="355"/>
      <c r="Q561" s="355"/>
      <c r="R561" s="355"/>
      <c r="S561" s="355"/>
      <c r="T561" s="355"/>
      <c r="U561" s="355"/>
      <c r="V561" s="355"/>
      <c r="W561" s="355"/>
      <c r="X561" s="355"/>
      <c r="Y561" s="355"/>
      <c r="Z561" s="355"/>
      <c r="AA561" s="355"/>
    </row>
    <row r="562" spans="1:27" ht="14.25" customHeight="1" x14ac:dyDescent="0.2">
      <c r="A562" s="364"/>
      <c r="B562" s="355"/>
      <c r="C562" s="355"/>
      <c r="D562" s="355"/>
      <c r="E562" s="365"/>
      <c r="F562" s="355"/>
      <c r="G562" s="355"/>
      <c r="H562" s="355"/>
      <c r="I562" s="355"/>
      <c r="J562" s="355"/>
      <c r="K562" s="355"/>
      <c r="L562" s="355"/>
      <c r="M562" s="355"/>
      <c r="N562" s="355"/>
      <c r="O562" s="355"/>
      <c r="P562" s="355"/>
      <c r="Q562" s="355"/>
      <c r="R562" s="355"/>
      <c r="S562" s="355"/>
      <c r="T562" s="355"/>
      <c r="U562" s="355"/>
      <c r="V562" s="355"/>
      <c r="W562" s="355"/>
      <c r="X562" s="355"/>
      <c r="Y562" s="355"/>
      <c r="Z562" s="355"/>
      <c r="AA562" s="355"/>
    </row>
    <row r="563" spans="1:27" ht="14.25" customHeight="1" x14ac:dyDescent="0.2">
      <c r="A563" s="364"/>
      <c r="B563" s="355"/>
      <c r="C563" s="355"/>
      <c r="D563" s="355"/>
      <c r="E563" s="365"/>
      <c r="F563" s="355"/>
      <c r="G563" s="355"/>
      <c r="H563" s="355"/>
      <c r="I563" s="355"/>
      <c r="J563" s="355"/>
      <c r="K563" s="355"/>
      <c r="L563" s="355"/>
      <c r="M563" s="355"/>
      <c r="N563" s="355"/>
      <c r="O563" s="355"/>
      <c r="P563" s="355"/>
      <c r="Q563" s="355"/>
      <c r="R563" s="355"/>
      <c r="S563" s="355"/>
      <c r="T563" s="355"/>
      <c r="U563" s="355"/>
      <c r="V563" s="355"/>
      <c r="W563" s="355"/>
      <c r="X563" s="355"/>
      <c r="Y563" s="355"/>
      <c r="Z563" s="355"/>
      <c r="AA563" s="355"/>
    </row>
    <row r="564" spans="1:27" ht="14.25" customHeight="1" x14ac:dyDescent="0.2">
      <c r="A564" s="364"/>
      <c r="B564" s="355"/>
      <c r="C564" s="355"/>
      <c r="D564" s="355"/>
      <c r="E564" s="365"/>
      <c r="F564" s="355"/>
      <c r="G564" s="355"/>
      <c r="H564" s="355"/>
      <c r="I564" s="355"/>
      <c r="J564" s="355"/>
      <c r="K564" s="355"/>
      <c r="L564" s="355"/>
      <c r="M564" s="355"/>
      <c r="N564" s="355"/>
      <c r="O564" s="355"/>
      <c r="P564" s="355"/>
      <c r="Q564" s="355"/>
      <c r="R564" s="355"/>
      <c r="S564" s="355"/>
      <c r="T564" s="355"/>
      <c r="U564" s="355"/>
      <c r="V564" s="355"/>
      <c r="W564" s="355"/>
      <c r="X564" s="355"/>
      <c r="Y564" s="355"/>
      <c r="Z564" s="355"/>
      <c r="AA564" s="355"/>
    </row>
    <row r="565" spans="1:27" ht="14.25" customHeight="1" x14ac:dyDescent="0.2">
      <c r="A565" s="364"/>
      <c r="B565" s="355"/>
      <c r="C565" s="355"/>
      <c r="D565" s="355"/>
      <c r="E565" s="365"/>
      <c r="F565" s="355"/>
      <c r="G565" s="355"/>
      <c r="H565" s="355"/>
      <c r="I565" s="355"/>
      <c r="J565" s="355"/>
      <c r="K565" s="355"/>
      <c r="L565" s="355"/>
      <c r="M565" s="355"/>
      <c r="N565" s="355"/>
      <c r="O565" s="355"/>
      <c r="P565" s="355"/>
      <c r="Q565" s="355"/>
      <c r="R565" s="355"/>
      <c r="S565" s="355"/>
      <c r="T565" s="355"/>
      <c r="U565" s="355"/>
      <c r="V565" s="355"/>
      <c r="W565" s="355"/>
      <c r="X565" s="355"/>
      <c r="Y565" s="355"/>
      <c r="Z565" s="355"/>
      <c r="AA565" s="355"/>
    </row>
    <row r="566" spans="1:27" ht="14.25" customHeight="1" x14ac:dyDescent="0.2">
      <c r="A566" s="364"/>
      <c r="B566" s="355"/>
      <c r="C566" s="355"/>
      <c r="D566" s="355"/>
      <c r="E566" s="365"/>
      <c r="F566" s="355"/>
      <c r="G566" s="355"/>
      <c r="H566" s="355"/>
      <c r="I566" s="355"/>
      <c r="J566" s="355"/>
      <c r="K566" s="355"/>
      <c r="L566" s="355"/>
      <c r="M566" s="355"/>
      <c r="N566" s="355"/>
      <c r="O566" s="355"/>
      <c r="P566" s="355"/>
      <c r="Q566" s="355"/>
      <c r="R566" s="355"/>
      <c r="S566" s="355"/>
      <c r="T566" s="355"/>
      <c r="U566" s="355"/>
      <c r="V566" s="355"/>
      <c r="W566" s="355"/>
      <c r="X566" s="355"/>
      <c r="Y566" s="355"/>
      <c r="Z566" s="355"/>
      <c r="AA566" s="355"/>
    </row>
    <row r="567" spans="1:27" ht="14.25" customHeight="1" x14ac:dyDescent="0.2">
      <c r="A567" s="364"/>
      <c r="B567" s="355"/>
      <c r="C567" s="355"/>
      <c r="D567" s="355"/>
      <c r="E567" s="365"/>
      <c r="F567" s="355"/>
      <c r="G567" s="355"/>
      <c r="H567" s="355"/>
      <c r="I567" s="355"/>
      <c r="J567" s="355"/>
      <c r="K567" s="355"/>
      <c r="L567" s="355"/>
      <c r="M567" s="355"/>
      <c r="N567" s="355"/>
      <c r="O567" s="355"/>
      <c r="P567" s="355"/>
      <c r="Q567" s="355"/>
      <c r="R567" s="355"/>
      <c r="S567" s="355"/>
      <c r="T567" s="355"/>
      <c r="U567" s="355"/>
      <c r="V567" s="355"/>
      <c r="W567" s="355"/>
      <c r="X567" s="355"/>
      <c r="Y567" s="355"/>
      <c r="Z567" s="355"/>
      <c r="AA567" s="355"/>
    </row>
    <row r="568" spans="1:27" ht="14.25" customHeight="1" x14ac:dyDescent="0.2">
      <c r="A568" s="364"/>
      <c r="B568" s="355"/>
      <c r="C568" s="355"/>
      <c r="D568" s="355"/>
      <c r="E568" s="365"/>
      <c r="F568" s="355"/>
      <c r="G568" s="355"/>
      <c r="H568" s="355"/>
      <c r="I568" s="355"/>
      <c r="J568" s="355"/>
      <c r="K568" s="355"/>
      <c r="L568" s="355"/>
      <c r="M568" s="355"/>
      <c r="N568" s="355"/>
      <c r="O568" s="355"/>
      <c r="P568" s="355"/>
      <c r="Q568" s="355"/>
      <c r="R568" s="355"/>
      <c r="S568" s="355"/>
      <c r="T568" s="355"/>
      <c r="U568" s="355"/>
      <c r="V568" s="355"/>
      <c r="W568" s="355"/>
      <c r="X568" s="355"/>
      <c r="Y568" s="355"/>
      <c r="Z568" s="355"/>
      <c r="AA568" s="355"/>
    </row>
    <row r="569" spans="1:27" ht="14.25" customHeight="1" x14ac:dyDescent="0.2">
      <c r="A569" s="364"/>
      <c r="B569" s="355"/>
      <c r="C569" s="355"/>
      <c r="D569" s="355"/>
      <c r="E569" s="365"/>
      <c r="F569" s="355"/>
      <c r="G569" s="355"/>
      <c r="H569" s="355"/>
      <c r="I569" s="355"/>
      <c r="J569" s="355"/>
      <c r="K569" s="355"/>
      <c r="L569" s="355"/>
      <c r="M569" s="355"/>
      <c r="N569" s="355"/>
      <c r="O569" s="355"/>
      <c r="P569" s="355"/>
      <c r="Q569" s="355"/>
      <c r="R569" s="355"/>
      <c r="S569" s="355"/>
      <c r="T569" s="355"/>
      <c r="U569" s="355"/>
      <c r="V569" s="355"/>
      <c r="W569" s="355"/>
      <c r="X569" s="355"/>
      <c r="Y569" s="355"/>
      <c r="Z569" s="355"/>
      <c r="AA569" s="355"/>
    </row>
    <row r="570" spans="1:27" ht="14.25" customHeight="1" x14ac:dyDescent="0.2">
      <c r="A570" s="364"/>
      <c r="B570" s="355"/>
      <c r="C570" s="355"/>
      <c r="D570" s="355"/>
      <c r="E570" s="365"/>
      <c r="F570" s="355"/>
      <c r="G570" s="355"/>
      <c r="H570" s="355"/>
      <c r="I570" s="355"/>
      <c r="J570" s="355"/>
      <c r="K570" s="355"/>
      <c r="L570" s="355"/>
      <c r="M570" s="355"/>
      <c r="N570" s="355"/>
      <c r="O570" s="355"/>
      <c r="P570" s="355"/>
      <c r="Q570" s="355"/>
      <c r="R570" s="355"/>
      <c r="S570" s="355"/>
      <c r="T570" s="355"/>
      <c r="U570" s="355"/>
      <c r="V570" s="355"/>
      <c r="W570" s="355"/>
      <c r="X570" s="355"/>
      <c r="Y570" s="355"/>
      <c r="Z570" s="355"/>
      <c r="AA570" s="355"/>
    </row>
    <row r="571" spans="1:27" ht="14.25" customHeight="1" x14ac:dyDescent="0.2">
      <c r="A571" s="364"/>
      <c r="B571" s="355"/>
      <c r="C571" s="355"/>
      <c r="D571" s="355"/>
      <c r="E571" s="365"/>
      <c r="F571" s="355"/>
      <c r="G571" s="355"/>
      <c r="H571" s="355"/>
      <c r="I571" s="355"/>
      <c r="J571" s="355"/>
      <c r="K571" s="355"/>
      <c r="L571" s="355"/>
      <c r="M571" s="355"/>
      <c r="N571" s="355"/>
      <c r="O571" s="355"/>
      <c r="P571" s="355"/>
      <c r="Q571" s="355"/>
      <c r="R571" s="355"/>
      <c r="S571" s="355"/>
      <c r="T571" s="355"/>
      <c r="U571" s="355"/>
      <c r="V571" s="355"/>
      <c r="W571" s="355"/>
      <c r="X571" s="355"/>
      <c r="Y571" s="355"/>
      <c r="Z571" s="355"/>
      <c r="AA571" s="355"/>
    </row>
    <row r="572" spans="1:27" ht="14.25" customHeight="1" x14ac:dyDescent="0.2">
      <c r="A572" s="364"/>
      <c r="B572" s="355"/>
      <c r="C572" s="355"/>
      <c r="D572" s="355"/>
      <c r="E572" s="365"/>
      <c r="F572" s="355"/>
      <c r="G572" s="355"/>
      <c r="H572" s="355"/>
      <c r="I572" s="355"/>
      <c r="J572" s="355"/>
      <c r="K572" s="355"/>
      <c r="L572" s="355"/>
      <c r="M572" s="355"/>
      <c r="N572" s="355"/>
      <c r="O572" s="355"/>
      <c r="P572" s="355"/>
      <c r="Q572" s="355"/>
      <c r="R572" s="355"/>
      <c r="S572" s="355"/>
      <c r="T572" s="355"/>
      <c r="U572" s="355"/>
      <c r="V572" s="355"/>
      <c r="W572" s="355"/>
      <c r="X572" s="355"/>
      <c r="Y572" s="355"/>
      <c r="Z572" s="355"/>
      <c r="AA572" s="355"/>
    </row>
    <row r="573" spans="1:27" ht="14.25" customHeight="1" x14ac:dyDescent="0.2">
      <c r="A573" s="364"/>
      <c r="B573" s="355"/>
      <c r="C573" s="355"/>
      <c r="D573" s="355"/>
      <c r="E573" s="365"/>
      <c r="F573" s="355"/>
      <c r="G573" s="355"/>
      <c r="H573" s="355"/>
      <c r="I573" s="355"/>
      <c r="J573" s="355"/>
      <c r="K573" s="355"/>
      <c r="L573" s="355"/>
      <c r="M573" s="355"/>
      <c r="N573" s="355"/>
      <c r="O573" s="355"/>
      <c r="P573" s="355"/>
      <c r="Q573" s="355"/>
      <c r="R573" s="355"/>
      <c r="S573" s="355"/>
      <c r="T573" s="355"/>
      <c r="U573" s="355"/>
      <c r="V573" s="355"/>
      <c r="W573" s="355"/>
      <c r="X573" s="355"/>
      <c r="Y573" s="355"/>
      <c r="Z573" s="355"/>
      <c r="AA573" s="355"/>
    </row>
    <row r="574" spans="1:27" ht="14.25" customHeight="1" x14ac:dyDescent="0.2">
      <c r="A574" s="364"/>
      <c r="B574" s="355"/>
      <c r="C574" s="355"/>
      <c r="D574" s="355"/>
      <c r="E574" s="365"/>
      <c r="F574" s="355"/>
      <c r="G574" s="355"/>
      <c r="H574" s="355"/>
      <c r="I574" s="355"/>
      <c r="J574" s="355"/>
      <c r="K574" s="355"/>
      <c r="L574" s="355"/>
      <c r="M574" s="355"/>
      <c r="N574" s="355"/>
      <c r="O574" s="355"/>
      <c r="P574" s="355"/>
      <c r="Q574" s="355"/>
      <c r="R574" s="355"/>
      <c r="S574" s="355"/>
      <c r="T574" s="355"/>
      <c r="U574" s="355"/>
      <c r="V574" s="355"/>
      <c r="W574" s="355"/>
      <c r="X574" s="355"/>
      <c r="Y574" s="355"/>
      <c r="Z574" s="355"/>
      <c r="AA574" s="355"/>
    </row>
    <row r="575" spans="1:27" ht="14.25" customHeight="1" x14ac:dyDescent="0.2">
      <c r="A575" s="364"/>
      <c r="B575" s="355"/>
      <c r="C575" s="355"/>
      <c r="D575" s="355"/>
      <c r="E575" s="365"/>
      <c r="F575" s="355"/>
      <c r="G575" s="355"/>
      <c r="H575" s="355"/>
      <c r="I575" s="355"/>
      <c r="J575" s="355"/>
      <c r="K575" s="355"/>
      <c r="L575" s="355"/>
      <c r="M575" s="355"/>
      <c r="N575" s="355"/>
      <c r="O575" s="355"/>
      <c r="P575" s="355"/>
      <c r="Q575" s="355"/>
      <c r="R575" s="355"/>
      <c r="S575" s="355"/>
      <c r="T575" s="355"/>
      <c r="U575" s="355"/>
      <c r="V575" s="355"/>
      <c r="W575" s="355"/>
      <c r="X575" s="355"/>
      <c r="Y575" s="355"/>
      <c r="Z575" s="355"/>
      <c r="AA575" s="355"/>
    </row>
    <row r="576" spans="1:27" ht="14.25" customHeight="1" x14ac:dyDescent="0.2">
      <c r="A576" s="364"/>
      <c r="B576" s="355"/>
      <c r="C576" s="355"/>
      <c r="D576" s="355"/>
      <c r="E576" s="365"/>
      <c r="F576" s="355"/>
      <c r="G576" s="355"/>
      <c r="H576" s="355"/>
      <c r="I576" s="355"/>
      <c r="J576" s="355"/>
      <c r="K576" s="355"/>
      <c r="L576" s="355"/>
      <c r="M576" s="355"/>
      <c r="N576" s="355"/>
      <c r="O576" s="355"/>
      <c r="P576" s="355"/>
      <c r="Q576" s="355"/>
      <c r="R576" s="355"/>
      <c r="S576" s="355"/>
      <c r="T576" s="355"/>
      <c r="U576" s="355"/>
      <c r="V576" s="355"/>
      <c r="W576" s="355"/>
      <c r="X576" s="355"/>
      <c r="Y576" s="355"/>
      <c r="Z576" s="355"/>
      <c r="AA576" s="355"/>
    </row>
    <row r="577" spans="1:27" ht="14.25" customHeight="1" x14ac:dyDescent="0.2">
      <c r="A577" s="364"/>
      <c r="B577" s="355"/>
      <c r="C577" s="355"/>
      <c r="D577" s="355"/>
      <c r="E577" s="365"/>
      <c r="F577" s="355"/>
      <c r="G577" s="355"/>
      <c r="H577" s="355"/>
      <c r="I577" s="355"/>
      <c r="J577" s="355"/>
      <c r="K577" s="355"/>
      <c r="L577" s="355"/>
      <c r="M577" s="355"/>
      <c r="N577" s="355"/>
      <c r="O577" s="355"/>
      <c r="P577" s="355"/>
      <c r="Q577" s="355"/>
      <c r="R577" s="355"/>
      <c r="S577" s="355"/>
      <c r="T577" s="355"/>
      <c r="U577" s="355"/>
      <c r="V577" s="355"/>
      <c r="W577" s="355"/>
      <c r="X577" s="355"/>
      <c r="Y577" s="355"/>
      <c r="Z577" s="355"/>
      <c r="AA577" s="355"/>
    </row>
    <row r="578" spans="1:27" ht="14.25" customHeight="1" x14ac:dyDescent="0.2">
      <c r="A578" s="364"/>
      <c r="B578" s="355"/>
      <c r="C578" s="355"/>
      <c r="D578" s="355"/>
      <c r="E578" s="365"/>
      <c r="F578" s="355"/>
      <c r="G578" s="355"/>
      <c r="H578" s="355"/>
      <c r="I578" s="355"/>
      <c r="J578" s="355"/>
      <c r="K578" s="355"/>
      <c r="L578" s="355"/>
      <c r="M578" s="355"/>
      <c r="N578" s="355"/>
      <c r="O578" s="355"/>
      <c r="P578" s="355"/>
      <c r="Q578" s="355"/>
      <c r="R578" s="355"/>
      <c r="S578" s="355"/>
      <c r="T578" s="355"/>
      <c r="U578" s="355"/>
      <c r="V578" s="355"/>
      <c r="W578" s="355"/>
      <c r="X578" s="355"/>
      <c r="Y578" s="355"/>
      <c r="Z578" s="355"/>
      <c r="AA578" s="355"/>
    </row>
    <row r="579" spans="1:27" ht="14.25" customHeight="1" x14ac:dyDescent="0.2">
      <c r="A579" s="364"/>
      <c r="B579" s="355"/>
      <c r="C579" s="355"/>
      <c r="D579" s="355"/>
      <c r="E579" s="365"/>
      <c r="F579" s="355"/>
      <c r="G579" s="355"/>
      <c r="H579" s="355"/>
      <c r="I579" s="355"/>
      <c r="J579" s="355"/>
      <c r="K579" s="355"/>
      <c r="L579" s="355"/>
      <c r="M579" s="355"/>
      <c r="N579" s="355"/>
      <c r="O579" s="355"/>
      <c r="P579" s="355"/>
      <c r="Q579" s="355"/>
      <c r="R579" s="355"/>
      <c r="S579" s="355"/>
      <c r="T579" s="355"/>
      <c r="U579" s="355"/>
      <c r="V579" s="355"/>
      <c r="W579" s="355"/>
      <c r="X579" s="355"/>
      <c r="Y579" s="355"/>
      <c r="Z579" s="355"/>
      <c r="AA579" s="355"/>
    </row>
    <row r="580" spans="1:27" ht="14.25" customHeight="1" x14ac:dyDescent="0.2">
      <c r="A580" s="364"/>
      <c r="B580" s="355"/>
      <c r="C580" s="355"/>
      <c r="D580" s="355"/>
      <c r="E580" s="365"/>
      <c r="F580" s="355"/>
      <c r="G580" s="355"/>
      <c r="H580" s="355"/>
      <c r="I580" s="355"/>
      <c r="J580" s="355"/>
      <c r="K580" s="355"/>
      <c r="L580" s="355"/>
      <c r="M580" s="355"/>
      <c r="N580" s="355"/>
      <c r="O580" s="355"/>
      <c r="P580" s="355"/>
      <c r="Q580" s="355"/>
      <c r="R580" s="355"/>
      <c r="S580" s="355"/>
      <c r="T580" s="355"/>
      <c r="U580" s="355"/>
      <c r="V580" s="355"/>
      <c r="W580" s="355"/>
      <c r="X580" s="355"/>
      <c r="Y580" s="355"/>
      <c r="Z580" s="355"/>
      <c r="AA580" s="355"/>
    </row>
    <row r="581" spans="1:27" ht="14.25" customHeight="1" x14ac:dyDescent="0.2">
      <c r="A581" s="364"/>
      <c r="B581" s="355"/>
      <c r="C581" s="355"/>
      <c r="D581" s="355"/>
      <c r="E581" s="365"/>
      <c r="F581" s="355"/>
      <c r="G581" s="355"/>
      <c r="H581" s="355"/>
      <c r="I581" s="355"/>
      <c r="J581" s="355"/>
      <c r="K581" s="355"/>
      <c r="L581" s="355"/>
      <c r="M581" s="355"/>
      <c r="N581" s="355"/>
      <c r="O581" s="355"/>
      <c r="P581" s="355"/>
      <c r="Q581" s="355"/>
      <c r="R581" s="355"/>
      <c r="S581" s="355"/>
      <c r="T581" s="355"/>
      <c r="U581" s="355"/>
      <c r="V581" s="355"/>
      <c r="W581" s="355"/>
      <c r="X581" s="355"/>
      <c r="Y581" s="355"/>
      <c r="Z581" s="355"/>
      <c r="AA581" s="355"/>
    </row>
    <row r="582" spans="1:27" ht="14.25" customHeight="1" x14ac:dyDescent="0.2">
      <c r="A582" s="364"/>
      <c r="B582" s="355"/>
      <c r="C582" s="355"/>
      <c r="D582" s="355"/>
      <c r="E582" s="365"/>
      <c r="F582" s="355"/>
      <c r="G582" s="355"/>
      <c r="H582" s="355"/>
      <c r="I582" s="355"/>
      <c r="J582" s="355"/>
      <c r="K582" s="355"/>
      <c r="L582" s="355"/>
      <c r="M582" s="355"/>
      <c r="N582" s="355"/>
      <c r="O582" s="355"/>
      <c r="P582" s="355"/>
      <c r="Q582" s="355"/>
      <c r="R582" s="355"/>
      <c r="S582" s="355"/>
      <c r="T582" s="355"/>
      <c r="U582" s="355"/>
      <c r="V582" s="355"/>
      <c r="W582" s="355"/>
      <c r="X582" s="355"/>
      <c r="Y582" s="355"/>
      <c r="Z582" s="355"/>
      <c r="AA582" s="355"/>
    </row>
    <row r="583" spans="1:27" ht="14.25" customHeight="1" x14ac:dyDescent="0.2">
      <c r="A583" s="364"/>
      <c r="B583" s="355"/>
      <c r="C583" s="355"/>
      <c r="D583" s="355"/>
      <c r="E583" s="365"/>
      <c r="F583" s="355"/>
      <c r="G583" s="355"/>
      <c r="H583" s="355"/>
      <c r="I583" s="355"/>
      <c r="J583" s="355"/>
      <c r="K583" s="355"/>
      <c r="L583" s="355"/>
      <c r="M583" s="355"/>
      <c r="N583" s="355"/>
      <c r="O583" s="355"/>
      <c r="P583" s="355"/>
      <c r="Q583" s="355"/>
      <c r="R583" s="355"/>
      <c r="S583" s="355"/>
      <c r="T583" s="355"/>
      <c r="U583" s="355"/>
      <c r="V583" s="355"/>
      <c r="W583" s="355"/>
      <c r="X583" s="355"/>
      <c r="Y583" s="355"/>
      <c r="Z583" s="355"/>
      <c r="AA583" s="355"/>
    </row>
    <row r="584" spans="1:27" ht="14.25" customHeight="1" x14ac:dyDescent="0.2">
      <c r="A584" s="364"/>
      <c r="B584" s="355"/>
      <c r="C584" s="355"/>
      <c r="D584" s="355"/>
      <c r="E584" s="365"/>
      <c r="F584" s="355"/>
      <c r="G584" s="355"/>
      <c r="H584" s="355"/>
      <c r="I584" s="355"/>
      <c r="J584" s="355"/>
      <c r="K584" s="355"/>
      <c r="L584" s="355"/>
      <c r="M584" s="355"/>
      <c r="N584" s="355"/>
      <c r="O584" s="355"/>
      <c r="P584" s="355"/>
      <c r="Q584" s="355"/>
      <c r="R584" s="355"/>
      <c r="S584" s="355"/>
      <c r="T584" s="355"/>
      <c r="U584" s="355"/>
      <c r="V584" s="355"/>
      <c r="W584" s="355"/>
      <c r="X584" s="355"/>
      <c r="Y584" s="355"/>
      <c r="Z584" s="355"/>
      <c r="AA584" s="355"/>
    </row>
    <row r="585" spans="1:27" ht="14.25" customHeight="1" x14ac:dyDescent="0.2">
      <c r="A585" s="364"/>
      <c r="B585" s="355"/>
      <c r="C585" s="355"/>
      <c r="D585" s="355"/>
      <c r="E585" s="365"/>
      <c r="F585" s="355"/>
      <c r="G585" s="355"/>
      <c r="H585" s="355"/>
      <c r="I585" s="355"/>
      <c r="J585" s="355"/>
      <c r="K585" s="355"/>
      <c r="L585" s="355"/>
      <c r="M585" s="355"/>
      <c r="N585" s="355"/>
      <c r="O585" s="355"/>
      <c r="P585" s="355"/>
      <c r="Q585" s="355"/>
      <c r="R585" s="355"/>
      <c r="S585" s="355"/>
      <c r="T585" s="355"/>
      <c r="U585" s="355"/>
      <c r="V585" s="355"/>
      <c r="W585" s="355"/>
      <c r="X585" s="355"/>
      <c r="Y585" s="355"/>
      <c r="Z585" s="355"/>
      <c r="AA585" s="355"/>
    </row>
    <row r="586" spans="1:27" ht="14.25" customHeight="1" x14ac:dyDescent="0.2">
      <c r="A586" s="364"/>
      <c r="B586" s="355"/>
      <c r="C586" s="355"/>
      <c r="D586" s="355"/>
      <c r="E586" s="365"/>
      <c r="F586" s="355"/>
      <c r="G586" s="355"/>
      <c r="H586" s="355"/>
      <c r="I586" s="355"/>
      <c r="J586" s="355"/>
      <c r="K586" s="355"/>
      <c r="L586" s="355"/>
      <c r="M586" s="355"/>
      <c r="N586" s="355"/>
      <c r="O586" s="355"/>
      <c r="P586" s="355"/>
      <c r="Q586" s="355"/>
      <c r="R586" s="355"/>
      <c r="S586" s="355"/>
      <c r="T586" s="355"/>
      <c r="U586" s="355"/>
      <c r="V586" s="355"/>
      <c r="W586" s="355"/>
      <c r="X586" s="355"/>
      <c r="Y586" s="355"/>
      <c r="Z586" s="355"/>
      <c r="AA586" s="355"/>
    </row>
    <row r="587" spans="1:27" ht="14.25" customHeight="1" x14ac:dyDescent="0.2">
      <c r="A587" s="364"/>
      <c r="B587" s="355"/>
      <c r="C587" s="355"/>
      <c r="D587" s="355"/>
      <c r="E587" s="365"/>
      <c r="F587" s="355"/>
      <c r="G587" s="355"/>
      <c r="H587" s="355"/>
      <c r="I587" s="355"/>
      <c r="J587" s="355"/>
      <c r="K587" s="355"/>
      <c r="L587" s="355"/>
      <c r="M587" s="355"/>
      <c r="N587" s="355"/>
      <c r="O587" s="355"/>
      <c r="P587" s="355"/>
      <c r="Q587" s="355"/>
      <c r="R587" s="355"/>
      <c r="S587" s="355"/>
      <c r="T587" s="355"/>
      <c r="U587" s="355"/>
      <c r="V587" s="355"/>
      <c r="W587" s="355"/>
      <c r="X587" s="355"/>
      <c r="Y587" s="355"/>
      <c r="Z587" s="355"/>
      <c r="AA587" s="355"/>
    </row>
    <row r="588" spans="1:27" ht="14.25" customHeight="1" x14ac:dyDescent="0.2">
      <c r="A588" s="364"/>
      <c r="B588" s="355"/>
      <c r="C588" s="355"/>
      <c r="D588" s="355"/>
      <c r="E588" s="365"/>
      <c r="F588" s="355"/>
      <c r="G588" s="355"/>
      <c r="H588" s="355"/>
      <c r="I588" s="355"/>
      <c r="J588" s="355"/>
      <c r="K588" s="355"/>
      <c r="L588" s="355"/>
      <c r="M588" s="355"/>
      <c r="N588" s="355"/>
      <c r="O588" s="355"/>
      <c r="P588" s="355"/>
      <c r="Q588" s="355"/>
      <c r="R588" s="355"/>
      <c r="S588" s="355"/>
      <c r="T588" s="355"/>
      <c r="U588" s="355"/>
      <c r="V588" s="355"/>
      <c r="W588" s="355"/>
      <c r="X588" s="355"/>
      <c r="Y588" s="355"/>
      <c r="Z588" s="355"/>
      <c r="AA588" s="355"/>
    </row>
    <row r="589" spans="1:27" ht="14.25" customHeight="1" x14ac:dyDescent="0.2">
      <c r="A589" s="364"/>
      <c r="B589" s="355"/>
      <c r="C589" s="355"/>
      <c r="D589" s="355"/>
      <c r="E589" s="365"/>
      <c r="F589" s="355"/>
      <c r="G589" s="355"/>
      <c r="H589" s="355"/>
      <c r="I589" s="355"/>
      <c r="J589" s="355"/>
      <c r="K589" s="355"/>
      <c r="L589" s="355"/>
      <c r="M589" s="355"/>
      <c r="N589" s="355"/>
      <c r="O589" s="355"/>
      <c r="P589" s="355"/>
      <c r="Q589" s="355"/>
      <c r="R589" s="355"/>
      <c r="S589" s="355"/>
      <c r="T589" s="355"/>
      <c r="U589" s="355"/>
      <c r="V589" s="355"/>
      <c r="W589" s="355"/>
      <c r="X589" s="355"/>
      <c r="Y589" s="355"/>
      <c r="Z589" s="355"/>
      <c r="AA589" s="355"/>
    </row>
    <row r="590" spans="1:27" ht="14.25" customHeight="1" x14ac:dyDescent="0.2">
      <c r="A590" s="364"/>
      <c r="B590" s="355"/>
      <c r="C590" s="355"/>
      <c r="D590" s="355"/>
      <c r="E590" s="365"/>
      <c r="F590" s="355"/>
      <c r="G590" s="355"/>
      <c r="H590" s="355"/>
      <c r="I590" s="355"/>
      <c r="J590" s="355"/>
      <c r="K590" s="355"/>
      <c r="L590" s="355"/>
      <c r="M590" s="355"/>
      <c r="N590" s="355"/>
      <c r="O590" s="355"/>
      <c r="P590" s="355"/>
      <c r="Q590" s="355"/>
      <c r="R590" s="355"/>
      <c r="S590" s="355"/>
      <c r="T590" s="355"/>
      <c r="U590" s="355"/>
      <c r="V590" s="355"/>
      <c r="W590" s="355"/>
      <c r="X590" s="355"/>
      <c r="Y590" s="355"/>
      <c r="Z590" s="355"/>
      <c r="AA590" s="355"/>
    </row>
    <row r="591" spans="1:27" ht="14.25" customHeight="1" x14ac:dyDescent="0.2">
      <c r="A591" s="364"/>
      <c r="B591" s="355"/>
      <c r="C591" s="355"/>
      <c r="D591" s="355"/>
      <c r="E591" s="365"/>
      <c r="F591" s="355"/>
      <c r="G591" s="355"/>
      <c r="H591" s="355"/>
      <c r="I591" s="355"/>
      <c r="J591" s="355"/>
      <c r="K591" s="355"/>
      <c r="L591" s="355"/>
      <c r="M591" s="355"/>
      <c r="N591" s="355"/>
      <c r="O591" s="355"/>
      <c r="P591" s="355"/>
      <c r="Q591" s="355"/>
      <c r="R591" s="355"/>
      <c r="S591" s="355"/>
      <c r="T591" s="355"/>
      <c r="U591" s="355"/>
      <c r="V591" s="355"/>
      <c r="W591" s="355"/>
      <c r="X591" s="355"/>
      <c r="Y591" s="355"/>
      <c r="Z591" s="355"/>
      <c r="AA591" s="355"/>
    </row>
    <row r="592" spans="1:27" ht="14.25" customHeight="1" x14ac:dyDescent="0.2">
      <c r="A592" s="364"/>
      <c r="B592" s="355"/>
      <c r="C592" s="355"/>
      <c r="D592" s="355"/>
      <c r="E592" s="365"/>
      <c r="F592" s="355"/>
      <c r="G592" s="355"/>
      <c r="H592" s="355"/>
      <c r="I592" s="355"/>
      <c r="J592" s="355"/>
      <c r="K592" s="355"/>
      <c r="L592" s="355"/>
      <c r="M592" s="355"/>
      <c r="N592" s="355"/>
      <c r="O592" s="355"/>
      <c r="P592" s="355"/>
      <c r="Q592" s="355"/>
      <c r="R592" s="355"/>
      <c r="S592" s="355"/>
      <c r="T592" s="355"/>
      <c r="U592" s="355"/>
      <c r="V592" s="355"/>
      <c r="W592" s="355"/>
      <c r="X592" s="355"/>
      <c r="Y592" s="355"/>
      <c r="Z592" s="355"/>
      <c r="AA592" s="355"/>
    </row>
    <row r="593" spans="1:27" ht="14.25" customHeight="1" x14ac:dyDescent="0.2">
      <c r="A593" s="364"/>
      <c r="B593" s="355"/>
      <c r="C593" s="355"/>
      <c r="D593" s="355"/>
      <c r="E593" s="365"/>
      <c r="F593" s="355"/>
      <c r="G593" s="355"/>
      <c r="H593" s="355"/>
      <c r="I593" s="355"/>
      <c r="J593" s="355"/>
      <c r="K593" s="355"/>
      <c r="L593" s="355"/>
      <c r="M593" s="355"/>
      <c r="N593" s="355"/>
      <c r="O593" s="355"/>
      <c r="P593" s="355"/>
      <c r="Q593" s="355"/>
      <c r="R593" s="355"/>
      <c r="S593" s="355"/>
      <c r="T593" s="355"/>
      <c r="U593" s="355"/>
      <c r="V593" s="355"/>
      <c r="W593" s="355"/>
      <c r="X593" s="355"/>
      <c r="Y593" s="355"/>
      <c r="Z593" s="355"/>
      <c r="AA593" s="355"/>
    </row>
    <row r="594" spans="1:27" ht="14.25" customHeight="1" x14ac:dyDescent="0.2">
      <c r="A594" s="364"/>
      <c r="B594" s="355"/>
      <c r="C594" s="355"/>
      <c r="D594" s="355"/>
      <c r="E594" s="365"/>
      <c r="F594" s="355"/>
      <c r="G594" s="355"/>
      <c r="H594" s="355"/>
      <c r="I594" s="355"/>
      <c r="J594" s="355"/>
      <c r="K594" s="355"/>
      <c r="L594" s="355"/>
      <c r="M594" s="355"/>
      <c r="N594" s="355"/>
      <c r="O594" s="355"/>
      <c r="P594" s="355"/>
      <c r="Q594" s="355"/>
      <c r="R594" s="355"/>
      <c r="S594" s="355"/>
      <c r="T594" s="355"/>
      <c r="U594" s="355"/>
      <c r="V594" s="355"/>
      <c r="W594" s="355"/>
      <c r="X594" s="355"/>
      <c r="Y594" s="355"/>
      <c r="Z594" s="355"/>
      <c r="AA594" s="355"/>
    </row>
    <row r="595" spans="1:27" ht="14.25" customHeight="1" x14ac:dyDescent="0.2">
      <c r="A595" s="364"/>
      <c r="B595" s="355"/>
      <c r="C595" s="355"/>
      <c r="D595" s="355"/>
      <c r="E595" s="365"/>
      <c r="F595" s="355"/>
      <c r="G595" s="355"/>
      <c r="H595" s="355"/>
      <c r="I595" s="355"/>
      <c r="J595" s="355"/>
      <c r="K595" s="355"/>
      <c r="L595" s="355"/>
      <c r="M595" s="355"/>
      <c r="N595" s="355"/>
      <c r="O595" s="355"/>
      <c r="P595" s="355"/>
      <c r="Q595" s="355"/>
      <c r="R595" s="355"/>
      <c r="S595" s="355"/>
      <c r="T595" s="355"/>
      <c r="U595" s="355"/>
      <c r="V595" s="355"/>
      <c r="W595" s="355"/>
      <c r="X595" s="355"/>
      <c r="Y595" s="355"/>
      <c r="Z595" s="355"/>
      <c r="AA595" s="355"/>
    </row>
    <row r="596" spans="1:27" ht="14.25" customHeight="1" x14ac:dyDescent="0.2">
      <c r="A596" s="364"/>
      <c r="B596" s="355"/>
      <c r="C596" s="355"/>
      <c r="D596" s="355"/>
      <c r="E596" s="365"/>
      <c r="F596" s="355"/>
      <c r="G596" s="355"/>
      <c r="H596" s="355"/>
      <c r="I596" s="355"/>
      <c r="J596" s="355"/>
      <c r="K596" s="355"/>
      <c r="L596" s="355"/>
      <c r="M596" s="355"/>
      <c r="N596" s="355"/>
      <c r="O596" s="355"/>
      <c r="P596" s="355"/>
      <c r="Q596" s="355"/>
      <c r="R596" s="355"/>
      <c r="S596" s="355"/>
      <c r="T596" s="355"/>
      <c r="U596" s="355"/>
      <c r="V596" s="355"/>
      <c r="W596" s="355"/>
      <c r="X596" s="355"/>
      <c r="Y596" s="355"/>
      <c r="Z596" s="355"/>
      <c r="AA596" s="355"/>
    </row>
    <row r="597" spans="1:27" ht="14.25" customHeight="1" x14ac:dyDescent="0.2">
      <c r="A597" s="364"/>
      <c r="B597" s="355"/>
      <c r="C597" s="355"/>
      <c r="D597" s="355"/>
      <c r="E597" s="365"/>
      <c r="F597" s="355"/>
      <c r="G597" s="355"/>
      <c r="H597" s="355"/>
      <c r="I597" s="355"/>
      <c r="J597" s="355"/>
      <c r="K597" s="355"/>
      <c r="L597" s="355"/>
      <c r="M597" s="355"/>
      <c r="N597" s="355"/>
      <c r="O597" s="355"/>
      <c r="P597" s="355"/>
      <c r="Q597" s="355"/>
      <c r="R597" s="355"/>
      <c r="S597" s="355"/>
      <c r="T597" s="355"/>
      <c r="U597" s="355"/>
      <c r="V597" s="355"/>
      <c r="W597" s="355"/>
      <c r="X597" s="355"/>
      <c r="Y597" s="355"/>
      <c r="Z597" s="355"/>
      <c r="AA597" s="355"/>
    </row>
    <row r="598" spans="1:27" ht="14.25" customHeight="1" x14ac:dyDescent="0.2">
      <c r="A598" s="364"/>
      <c r="B598" s="355"/>
      <c r="C598" s="355"/>
      <c r="D598" s="355"/>
      <c r="E598" s="365"/>
      <c r="F598" s="355"/>
      <c r="G598" s="355"/>
      <c r="H598" s="355"/>
      <c r="I598" s="355"/>
      <c r="J598" s="355"/>
      <c r="K598" s="355"/>
      <c r="L598" s="355"/>
      <c r="M598" s="355"/>
      <c r="N598" s="355"/>
      <c r="O598" s="355"/>
      <c r="P598" s="355"/>
      <c r="Q598" s="355"/>
      <c r="R598" s="355"/>
      <c r="S598" s="355"/>
      <c r="T598" s="355"/>
      <c r="U598" s="355"/>
      <c r="V598" s="355"/>
      <c r="W598" s="355"/>
      <c r="X598" s="355"/>
      <c r="Y598" s="355"/>
      <c r="Z598" s="355"/>
      <c r="AA598" s="355"/>
    </row>
    <row r="599" spans="1:27" ht="14.25" customHeight="1" x14ac:dyDescent="0.2">
      <c r="A599" s="364"/>
      <c r="B599" s="355"/>
      <c r="C599" s="355"/>
      <c r="D599" s="355"/>
      <c r="E599" s="365"/>
      <c r="F599" s="355"/>
      <c r="G599" s="355"/>
      <c r="H599" s="355"/>
      <c r="I599" s="355"/>
      <c r="J599" s="355"/>
      <c r="K599" s="355"/>
      <c r="L599" s="355"/>
      <c r="M599" s="355"/>
      <c r="N599" s="355"/>
      <c r="O599" s="355"/>
      <c r="P599" s="355"/>
      <c r="Q599" s="355"/>
      <c r="R599" s="355"/>
      <c r="S599" s="355"/>
      <c r="T599" s="355"/>
      <c r="U599" s="355"/>
      <c r="V599" s="355"/>
      <c r="W599" s="355"/>
      <c r="X599" s="355"/>
      <c r="Y599" s="355"/>
      <c r="Z599" s="355"/>
      <c r="AA599" s="355"/>
    </row>
    <row r="600" spans="1:27" ht="14.25" customHeight="1" x14ac:dyDescent="0.2">
      <c r="A600" s="364"/>
      <c r="B600" s="355"/>
      <c r="C600" s="355"/>
      <c r="D600" s="355"/>
      <c r="E600" s="365"/>
      <c r="F600" s="355"/>
      <c r="G600" s="355"/>
      <c r="H600" s="355"/>
      <c r="I600" s="355"/>
      <c r="J600" s="355"/>
      <c r="K600" s="355"/>
      <c r="L600" s="355"/>
      <c r="M600" s="355"/>
      <c r="N600" s="355"/>
      <c r="O600" s="355"/>
      <c r="P600" s="355"/>
      <c r="Q600" s="355"/>
      <c r="R600" s="355"/>
      <c r="S600" s="355"/>
      <c r="T600" s="355"/>
      <c r="U600" s="355"/>
      <c r="V600" s="355"/>
      <c r="W600" s="355"/>
      <c r="X600" s="355"/>
      <c r="Y600" s="355"/>
      <c r="Z600" s="355"/>
      <c r="AA600" s="355"/>
    </row>
    <row r="601" spans="1:27" ht="14.25" customHeight="1" x14ac:dyDescent="0.2">
      <c r="A601" s="364"/>
      <c r="B601" s="355"/>
      <c r="C601" s="355"/>
      <c r="D601" s="355"/>
      <c r="E601" s="365"/>
      <c r="F601" s="355"/>
      <c r="G601" s="355"/>
      <c r="H601" s="355"/>
      <c r="I601" s="355"/>
      <c r="J601" s="355"/>
      <c r="K601" s="355"/>
      <c r="L601" s="355"/>
      <c r="M601" s="355"/>
      <c r="N601" s="355"/>
      <c r="O601" s="355"/>
      <c r="P601" s="355"/>
      <c r="Q601" s="355"/>
      <c r="R601" s="355"/>
      <c r="S601" s="355"/>
      <c r="T601" s="355"/>
      <c r="U601" s="355"/>
      <c r="V601" s="355"/>
      <c r="W601" s="355"/>
      <c r="X601" s="355"/>
      <c r="Y601" s="355"/>
      <c r="Z601" s="355"/>
      <c r="AA601" s="355"/>
    </row>
    <row r="602" spans="1:27" ht="14.25" customHeight="1" x14ac:dyDescent="0.2">
      <c r="A602" s="364"/>
      <c r="B602" s="355"/>
      <c r="C602" s="355"/>
      <c r="D602" s="355"/>
      <c r="E602" s="365"/>
      <c r="F602" s="355"/>
      <c r="G602" s="355"/>
      <c r="H602" s="355"/>
      <c r="I602" s="355"/>
      <c r="J602" s="355"/>
      <c r="K602" s="355"/>
      <c r="L602" s="355"/>
      <c r="M602" s="355"/>
      <c r="N602" s="355"/>
      <c r="O602" s="355"/>
      <c r="P602" s="355"/>
      <c r="Q602" s="355"/>
      <c r="R602" s="355"/>
      <c r="S602" s="355"/>
      <c r="T602" s="355"/>
      <c r="U602" s="355"/>
      <c r="V602" s="355"/>
      <c r="W602" s="355"/>
      <c r="X602" s="355"/>
      <c r="Y602" s="355"/>
      <c r="Z602" s="355"/>
      <c r="AA602" s="355"/>
    </row>
    <row r="603" spans="1:27" ht="14.25" customHeight="1" x14ac:dyDescent="0.2">
      <c r="A603" s="364"/>
      <c r="B603" s="355"/>
      <c r="C603" s="355"/>
      <c r="D603" s="355"/>
      <c r="E603" s="365"/>
      <c r="F603" s="355"/>
      <c r="G603" s="355"/>
      <c r="H603" s="355"/>
      <c r="I603" s="355"/>
      <c r="J603" s="355"/>
      <c r="K603" s="355"/>
      <c r="L603" s="355"/>
      <c r="M603" s="355"/>
      <c r="N603" s="355"/>
      <c r="O603" s="355"/>
      <c r="P603" s="355"/>
      <c r="Q603" s="355"/>
      <c r="R603" s="355"/>
      <c r="S603" s="355"/>
      <c r="T603" s="355"/>
      <c r="U603" s="355"/>
      <c r="V603" s="355"/>
      <c r="W603" s="355"/>
      <c r="X603" s="355"/>
      <c r="Y603" s="355"/>
      <c r="Z603" s="355"/>
      <c r="AA603" s="355"/>
    </row>
    <row r="604" spans="1:27" ht="14.25" customHeight="1" x14ac:dyDescent="0.2">
      <c r="A604" s="364"/>
      <c r="B604" s="355"/>
      <c r="C604" s="355"/>
      <c r="D604" s="355"/>
      <c r="E604" s="365"/>
      <c r="F604" s="355"/>
      <c r="G604" s="355"/>
      <c r="H604" s="355"/>
      <c r="I604" s="355"/>
      <c r="J604" s="355"/>
      <c r="K604" s="355"/>
      <c r="L604" s="355"/>
      <c r="M604" s="355"/>
      <c r="N604" s="355"/>
      <c r="O604" s="355"/>
      <c r="P604" s="355"/>
      <c r="Q604" s="355"/>
      <c r="R604" s="355"/>
      <c r="S604" s="355"/>
      <c r="T604" s="355"/>
      <c r="U604" s="355"/>
      <c r="V604" s="355"/>
      <c r="W604" s="355"/>
      <c r="X604" s="355"/>
      <c r="Y604" s="355"/>
      <c r="Z604" s="355"/>
      <c r="AA604" s="355"/>
    </row>
    <row r="605" spans="1:27" ht="14.25" customHeight="1" x14ac:dyDescent="0.2">
      <c r="A605" s="364"/>
      <c r="B605" s="355"/>
      <c r="C605" s="355"/>
      <c r="D605" s="355"/>
      <c r="E605" s="365"/>
      <c r="F605" s="355"/>
      <c r="G605" s="355"/>
      <c r="H605" s="355"/>
      <c r="I605" s="355"/>
      <c r="J605" s="355"/>
      <c r="K605" s="355"/>
      <c r="L605" s="355"/>
      <c r="M605" s="355"/>
      <c r="N605" s="355"/>
      <c r="O605" s="355"/>
      <c r="P605" s="355"/>
      <c r="Q605" s="355"/>
      <c r="R605" s="355"/>
      <c r="S605" s="355"/>
      <c r="T605" s="355"/>
      <c r="U605" s="355"/>
      <c r="V605" s="355"/>
      <c r="W605" s="355"/>
      <c r="X605" s="355"/>
      <c r="Y605" s="355"/>
      <c r="Z605" s="355"/>
      <c r="AA605" s="355"/>
    </row>
    <row r="606" spans="1:27" ht="14.25" customHeight="1" x14ac:dyDescent="0.2">
      <c r="A606" s="364"/>
      <c r="B606" s="355"/>
      <c r="C606" s="355"/>
      <c r="D606" s="355"/>
      <c r="E606" s="365"/>
      <c r="F606" s="355"/>
      <c r="G606" s="355"/>
      <c r="H606" s="355"/>
      <c r="I606" s="355"/>
      <c r="J606" s="355"/>
      <c r="K606" s="355"/>
      <c r="L606" s="355"/>
      <c r="M606" s="355"/>
      <c r="N606" s="355"/>
      <c r="O606" s="355"/>
      <c r="P606" s="355"/>
      <c r="Q606" s="355"/>
      <c r="R606" s="355"/>
      <c r="S606" s="355"/>
      <c r="T606" s="355"/>
      <c r="U606" s="355"/>
      <c r="V606" s="355"/>
      <c r="W606" s="355"/>
      <c r="X606" s="355"/>
      <c r="Y606" s="355"/>
      <c r="Z606" s="355"/>
      <c r="AA606" s="355"/>
    </row>
    <row r="607" spans="1:27" ht="14.25" customHeight="1" x14ac:dyDescent="0.2">
      <c r="A607" s="364"/>
      <c r="B607" s="355"/>
      <c r="C607" s="355"/>
      <c r="D607" s="355"/>
      <c r="E607" s="365"/>
      <c r="F607" s="355"/>
      <c r="G607" s="355"/>
      <c r="H607" s="355"/>
      <c r="I607" s="355"/>
      <c r="J607" s="355"/>
      <c r="K607" s="355"/>
      <c r="L607" s="355"/>
      <c r="M607" s="355"/>
      <c r="N607" s="355"/>
      <c r="O607" s="355"/>
      <c r="P607" s="355"/>
      <c r="Q607" s="355"/>
      <c r="R607" s="355"/>
      <c r="S607" s="355"/>
      <c r="T607" s="355"/>
      <c r="U607" s="355"/>
      <c r="V607" s="355"/>
      <c r="W607" s="355"/>
      <c r="X607" s="355"/>
      <c r="Y607" s="355"/>
      <c r="Z607" s="355"/>
      <c r="AA607" s="355"/>
    </row>
    <row r="608" spans="1:27" ht="14.25" customHeight="1" x14ac:dyDescent="0.2">
      <c r="A608" s="364"/>
      <c r="B608" s="355"/>
      <c r="C608" s="355"/>
      <c r="D608" s="355"/>
      <c r="E608" s="365"/>
      <c r="F608" s="355"/>
      <c r="G608" s="355"/>
      <c r="H608" s="355"/>
      <c r="I608" s="355"/>
      <c r="J608" s="355"/>
      <c r="K608" s="355"/>
      <c r="L608" s="355"/>
      <c r="M608" s="355"/>
      <c r="N608" s="355"/>
      <c r="O608" s="355"/>
      <c r="P608" s="355"/>
      <c r="Q608" s="355"/>
      <c r="R608" s="355"/>
      <c r="S608" s="355"/>
      <c r="T608" s="355"/>
      <c r="U608" s="355"/>
      <c r="V608" s="355"/>
      <c r="W608" s="355"/>
      <c r="X608" s="355"/>
      <c r="Y608" s="355"/>
      <c r="Z608" s="355"/>
      <c r="AA608" s="355"/>
    </row>
    <row r="609" spans="1:27" ht="14.25" customHeight="1" x14ac:dyDescent="0.2">
      <c r="A609" s="364"/>
      <c r="B609" s="355"/>
      <c r="C609" s="355"/>
      <c r="D609" s="355"/>
      <c r="E609" s="365"/>
      <c r="F609" s="355"/>
      <c r="G609" s="355"/>
      <c r="H609" s="355"/>
      <c r="I609" s="355"/>
      <c r="J609" s="355"/>
      <c r="K609" s="355"/>
      <c r="L609" s="355"/>
      <c r="M609" s="355"/>
      <c r="N609" s="355"/>
      <c r="O609" s="355"/>
      <c r="P609" s="355"/>
      <c r="Q609" s="355"/>
      <c r="R609" s="355"/>
      <c r="S609" s="355"/>
      <c r="T609" s="355"/>
      <c r="U609" s="355"/>
      <c r="V609" s="355"/>
      <c r="W609" s="355"/>
      <c r="X609" s="355"/>
      <c r="Y609" s="355"/>
      <c r="Z609" s="355"/>
      <c r="AA609" s="355"/>
    </row>
    <row r="610" spans="1:27" ht="14.25" customHeight="1" x14ac:dyDescent="0.2">
      <c r="A610" s="364"/>
      <c r="B610" s="355"/>
      <c r="C610" s="355"/>
      <c r="D610" s="355"/>
      <c r="E610" s="365"/>
      <c r="F610" s="355"/>
      <c r="G610" s="355"/>
      <c r="H610" s="355"/>
      <c r="I610" s="355"/>
      <c r="J610" s="355"/>
      <c r="K610" s="355"/>
      <c r="L610" s="355"/>
      <c r="M610" s="355"/>
      <c r="N610" s="355"/>
      <c r="O610" s="355"/>
      <c r="P610" s="355"/>
      <c r="Q610" s="355"/>
      <c r="R610" s="355"/>
      <c r="S610" s="355"/>
      <c r="T610" s="355"/>
      <c r="U610" s="355"/>
      <c r="V610" s="355"/>
      <c r="W610" s="355"/>
      <c r="X610" s="355"/>
      <c r="Y610" s="355"/>
      <c r="Z610" s="355"/>
      <c r="AA610" s="355"/>
    </row>
    <row r="611" spans="1:27" ht="14.25" customHeight="1" x14ac:dyDescent="0.2">
      <c r="A611" s="364"/>
      <c r="B611" s="355"/>
      <c r="C611" s="355"/>
      <c r="D611" s="355"/>
      <c r="E611" s="365"/>
      <c r="F611" s="355"/>
      <c r="G611" s="355"/>
      <c r="H611" s="355"/>
      <c r="I611" s="355"/>
      <c r="J611" s="355"/>
      <c r="K611" s="355"/>
      <c r="L611" s="355"/>
      <c r="M611" s="355"/>
      <c r="N611" s="355"/>
      <c r="O611" s="355"/>
      <c r="P611" s="355"/>
      <c r="Q611" s="355"/>
      <c r="R611" s="355"/>
      <c r="S611" s="355"/>
      <c r="T611" s="355"/>
      <c r="U611" s="355"/>
      <c r="V611" s="355"/>
      <c r="W611" s="355"/>
      <c r="X611" s="355"/>
      <c r="Y611" s="355"/>
      <c r="Z611" s="355"/>
      <c r="AA611" s="355"/>
    </row>
    <row r="612" spans="1:27" ht="14.25" customHeight="1" x14ac:dyDescent="0.2">
      <c r="A612" s="364"/>
      <c r="B612" s="355"/>
      <c r="C612" s="355"/>
      <c r="D612" s="355"/>
      <c r="E612" s="365"/>
      <c r="F612" s="355"/>
      <c r="G612" s="355"/>
      <c r="H612" s="355"/>
      <c r="I612" s="355"/>
      <c r="J612" s="355"/>
      <c r="K612" s="355"/>
      <c r="L612" s="355"/>
      <c r="M612" s="355"/>
      <c r="N612" s="355"/>
      <c r="O612" s="355"/>
      <c r="P612" s="355"/>
      <c r="Q612" s="355"/>
      <c r="R612" s="355"/>
      <c r="S612" s="355"/>
      <c r="T612" s="355"/>
      <c r="U612" s="355"/>
      <c r="V612" s="355"/>
      <c r="W612" s="355"/>
      <c r="X612" s="355"/>
      <c r="Y612" s="355"/>
      <c r="Z612" s="355"/>
      <c r="AA612" s="355"/>
    </row>
    <row r="613" spans="1:27" ht="14.25" customHeight="1" x14ac:dyDescent="0.2">
      <c r="A613" s="364"/>
      <c r="B613" s="355"/>
      <c r="C613" s="355"/>
      <c r="D613" s="355"/>
      <c r="E613" s="365"/>
      <c r="F613" s="355"/>
      <c r="G613" s="355"/>
      <c r="H613" s="355"/>
      <c r="I613" s="355"/>
      <c r="J613" s="355"/>
      <c r="K613" s="355"/>
      <c r="L613" s="355"/>
      <c r="M613" s="355"/>
      <c r="N613" s="355"/>
      <c r="O613" s="355"/>
      <c r="P613" s="355"/>
      <c r="Q613" s="355"/>
      <c r="R613" s="355"/>
      <c r="S613" s="355"/>
      <c r="T613" s="355"/>
      <c r="U613" s="355"/>
      <c r="V613" s="355"/>
      <c r="W613" s="355"/>
      <c r="X613" s="355"/>
      <c r="Y613" s="355"/>
      <c r="Z613" s="355"/>
      <c r="AA613" s="355"/>
    </row>
    <row r="614" spans="1:27" ht="14.25" customHeight="1" x14ac:dyDescent="0.2">
      <c r="A614" s="364"/>
      <c r="B614" s="355"/>
      <c r="C614" s="355"/>
      <c r="D614" s="355"/>
      <c r="E614" s="365"/>
      <c r="F614" s="355"/>
      <c r="G614" s="355"/>
      <c r="H614" s="355"/>
      <c r="I614" s="355"/>
      <c r="J614" s="355"/>
      <c r="K614" s="355"/>
      <c r="L614" s="355"/>
      <c r="M614" s="355"/>
      <c r="N614" s="355"/>
      <c r="O614" s="355"/>
      <c r="P614" s="355"/>
      <c r="Q614" s="355"/>
      <c r="R614" s="355"/>
      <c r="S614" s="355"/>
      <c r="T614" s="355"/>
      <c r="U614" s="355"/>
      <c r="V614" s="355"/>
      <c r="W614" s="355"/>
      <c r="X614" s="355"/>
      <c r="Y614" s="355"/>
      <c r="Z614" s="355"/>
      <c r="AA614" s="355"/>
    </row>
    <row r="615" spans="1:27" ht="14.25" customHeight="1" x14ac:dyDescent="0.2">
      <c r="A615" s="364"/>
      <c r="B615" s="355"/>
      <c r="C615" s="355"/>
      <c r="D615" s="355"/>
      <c r="E615" s="365"/>
      <c r="F615" s="355"/>
      <c r="G615" s="355"/>
      <c r="H615" s="355"/>
      <c r="I615" s="355"/>
      <c r="J615" s="355"/>
      <c r="K615" s="355"/>
      <c r="L615" s="355"/>
      <c r="M615" s="355"/>
      <c r="N615" s="355"/>
      <c r="O615" s="355"/>
      <c r="P615" s="355"/>
      <c r="Q615" s="355"/>
      <c r="R615" s="355"/>
      <c r="S615" s="355"/>
      <c r="T615" s="355"/>
      <c r="U615" s="355"/>
      <c r="V615" s="355"/>
      <c r="W615" s="355"/>
      <c r="X615" s="355"/>
      <c r="Y615" s="355"/>
      <c r="Z615" s="355"/>
      <c r="AA615" s="355"/>
    </row>
    <row r="616" spans="1:27" ht="14.25" customHeight="1" x14ac:dyDescent="0.2">
      <c r="A616" s="364"/>
      <c r="B616" s="355"/>
      <c r="C616" s="355"/>
      <c r="D616" s="355"/>
      <c r="E616" s="365"/>
      <c r="F616" s="355"/>
      <c r="G616" s="355"/>
      <c r="H616" s="355"/>
      <c r="I616" s="355"/>
      <c r="J616" s="355"/>
      <c r="K616" s="355"/>
      <c r="L616" s="355"/>
      <c r="M616" s="355"/>
      <c r="N616" s="355"/>
      <c r="O616" s="355"/>
      <c r="P616" s="355"/>
      <c r="Q616" s="355"/>
      <c r="R616" s="355"/>
      <c r="S616" s="355"/>
      <c r="T616" s="355"/>
      <c r="U616" s="355"/>
      <c r="V616" s="355"/>
      <c r="W616" s="355"/>
      <c r="X616" s="355"/>
      <c r="Y616" s="355"/>
      <c r="Z616" s="355"/>
      <c r="AA616" s="355"/>
    </row>
    <row r="617" spans="1:27" ht="14.25" customHeight="1" x14ac:dyDescent="0.2">
      <c r="A617" s="364"/>
      <c r="B617" s="355"/>
      <c r="C617" s="355"/>
      <c r="D617" s="355"/>
      <c r="E617" s="365"/>
      <c r="F617" s="355"/>
      <c r="G617" s="355"/>
      <c r="H617" s="355"/>
      <c r="I617" s="355"/>
      <c r="J617" s="355"/>
      <c r="K617" s="355"/>
      <c r="L617" s="355"/>
      <c r="M617" s="355"/>
      <c r="N617" s="355"/>
      <c r="O617" s="355"/>
      <c r="P617" s="355"/>
      <c r="Q617" s="355"/>
      <c r="R617" s="355"/>
      <c r="S617" s="355"/>
      <c r="T617" s="355"/>
      <c r="U617" s="355"/>
      <c r="V617" s="355"/>
      <c r="W617" s="355"/>
      <c r="X617" s="355"/>
      <c r="Y617" s="355"/>
      <c r="Z617" s="355"/>
      <c r="AA617" s="355"/>
    </row>
    <row r="618" spans="1:27" ht="14.25" customHeight="1" x14ac:dyDescent="0.2">
      <c r="A618" s="364"/>
      <c r="B618" s="355"/>
      <c r="C618" s="355"/>
      <c r="D618" s="355"/>
      <c r="E618" s="365"/>
      <c r="F618" s="355"/>
      <c r="G618" s="355"/>
      <c r="H618" s="355"/>
      <c r="I618" s="355"/>
      <c r="J618" s="355"/>
      <c r="K618" s="355"/>
      <c r="L618" s="355"/>
      <c r="M618" s="355"/>
      <c r="N618" s="355"/>
      <c r="O618" s="355"/>
      <c r="P618" s="355"/>
      <c r="Q618" s="355"/>
      <c r="R618" s="355"/>
      <c r="S618" s="355"/>
      <c r="T618" s="355"/>
      <c r="U618" s="355"/>
      <c r="V618" s="355"/>
      <c r="W618" s="355"/>
      <c r="X618" s="355"/>
      <c r="Y618" s="355"/>
      <c r="Z618" s="355"/>
      <c r="AA618" s="355"/>
    </row>
    <row r="619" spans="1:27" ht="14.25" customHeight="1" x14ac:dyDescent="0.2">
      <c r="A619" s="364"/>
      <c r="B619" s="355"/>
      <c r="C619" s="355"/>
      <c r="D619" s="355"/>
      <c r="E619" s="365"/>
      <c r="F619" s="355"/>
      <c r="G619" s="355"/>
      <c r="H619" s="355"/>
      <c r="I619" s="355"/>
      <c r="J619" s="355"/>
      <c r="K619" s="355"/>
      <c r="L619" s="355"/>
      <c r="M619" s="355"/>
      <c r="N619" s="355"/>
      <c r="O619" s="355"/>
      <c r="P619" s="355"/>
      <c r="Q619" s="355"/>
      <c r="R619" s="355"/>
      <c r="S619" s="355"/>
      <c r="T619" s="355"/>
      <c r="U619" s="355"/>
      <c r="V619" s="355"/>
      <c r="W619" s="355"/>
      <c r="X619" s="355"/>
      <c r="Y619" s="355"/>
      <c r="Z619" s="355"/>
      <c r="AA619" s="355"/>
    </row>
    <row r="620" spans="1:27" ht="14.25" customHeight="1" x14ac:dyDescent="0.2">
      <c r="A620" s="364"/>
      <c r="B620" s="355"/>
      <c r="C620" s="355"/>
      <c r="D620" s="355"/>
      <c r="E620" s="365"/>
      <c r="F620" s="355"/>
      <c r="G620" s="355"/>
      <c r="H620" s="355"/>
      <c r="I620" s="355"/>
      <c r="J620" s="355"/>
      <c r="K620" s="355"/>
      <c r="L620" s="355"/>
      <c r="M620" s="355"/>
      <c r="N620" s="355"/>
      <c r="O620" s="355"/>
      <c r="P620" s="355"/>
      <c r="Q620" s="355"/>
      <c r="R620" s="355"/>
      <c r="S620" s="355"/>
      <c r="T620" s="355"/>
      <c r="U620" s="355"/>
      <c r="V620" s="355"/>
      <c r="W620" s="355"/>
      <c r="X620" s="355"/>
      <c r="Y620" s="355"/>
      <c r="Z620" s="355"/>
      <c r="AA620" s="355"/>
    </row>
    <row r="621" spans="1:27" ht="14.25" customHeight="1" x14ac:dyDescent="0.2">
      <c r="A621" s="364"/>
      <c r="B621" s="355"/>
      <c r="C621" s="355"/>
      <c r="D621" s="355"/>
      <c r="E621" s="365"/>
      <c r="F621" s="355"/>
      <c r="G621" s="355"/>
      <c r="H621" s="355"/>
      <c r="I621" s="355"/>
      <c r="J621" s="355"/>
      <c r="K621" s="355"/>
      <c r="L621" s="355"/>
      <c r="M621" s="355"/>
      <c r="N621" s="355"/>
      <c r="O621" s="355"/>
      <c r="P621" s="355"/>
      <c r="Q621" s="355"/>
      <c r="R621" s="355"/>
      <c r="S621" s="355"/>
      <c r="T621" s="355"/>
      <c r="U621" s="355"/>
      <c r="V621" s="355"/>
      <c r="W621" s="355"/>
      <c r="X621" s="355"/>
      <c r="Y621" s="355"/>
      <c r="Z621" s="355"/>
      <c r="AA621" s="355"/>
    </row>
    <row r="622" spans="1:27" ht="14.25" customHeight="1" x14ac:dyDescent="0.2">
      <c r="A622" s="364"/>
      <c r="B622" s="355"/>
      <c r="C622" s="355"/>
      <c r="D622" s="355"/>
      <c r="E622" s="365"/>
      <c r="F622" s="355"/>
      <c r="G622" s="355"/>
      <c r="H622" s="355"/>
      <c r="I622" s="355"/>
      <c r="J622" s="355"/>
      <c r="K622" s="355"/>
      <c r="L622" s="355"/>
      <c r="M622" s="355"/>
      <c r="N622" s="355"/>
      <c r="O622" s="355"/>
      <c r="P622" s="355"/>
      <c r="Q622" s="355"/>
      <c r="R622" s="355"/>
      <c r="S622" s="355"/>
      <c r="T622" s="355"/>
      <c r="U622" s="355"/>
      <c r="V622" s="355"/>
      <c r="W622" s="355"/>
      <c r="X622" s="355"/>
      <c r="Y622" s="355"/>
      <c r="Z622" s="355"/>
      <c r="AA622" s="355"/>
    </row>
    <row r="623" spans="1:27" ht="14.25" customHeight="1" x14ac:dyDescent="0.2">
      <c r="A623" s="364"/>
      <c r="B623" s="355"/>
      <c r="C623" s="355"/>
      <c r="D623" s="355"/>
      <c r="E623" s="365"/>
      <c r="F623" s="355"/>
      <c r="G623" s="355"/>
      <c r="H623" s="355"/>
      <c r="I623" s="355"/>
      <c r="J623" s="355"/>
      <c r="K623" s="355"/>
      <c r="L623" s="355"/>
      <c r="M623" s="355"/>
      <c r="N623" s="355"/>
      <c r="O623" s="355"/>
      <c r="P623" s="355"/>
      <c r="Q623" s="355"/>
      <c r="R623" s="355"/>
      <c r="S623" s="355"/>
      <c r="T623" s="355"/>
      <c r="U623" s="355"/>
      <c r="V623" s="355"/>
      <c r="W623" s="355"/>
      <c r="X623" s="355"/>
      <c r="Y623" s="355"/>
      <c r="Z623" s="355"/>
      <c r="AA623" s="355"/>
    </row>
    <row r="624" spans="1:27" ht="14.25" customHeight="1" x14ac:dyDescent="0.2">
      <c r="A624" s="364"/>
      <c r="B624" s="355"/>
      <c r="C624" s="355"/>
      <c r="D624" s="355"/>
      <c r="E624" s="365"/>
      <c r="F624" s="355"/>
      <c r="G624" s="355"/>
      <c r="H624" s="355"/>
      <c r="I624" s="355"/>
      <c r="J624" s="355"/>
      <c r="K624" s="355"/>
      <c r="L624" s="355"/>
      <c r="M624" s="355"/>
      <c r="N624" s="355"/>
      <c r="O624" s="355"/>
      <c r="P624" s="355"/>
      <c r="Q624" s="355"/>
      <c r="R624" s="355"/>
      <c r="S624" s="355"/>
      <c r="T624" s="355"/>
      <c r="U624" s="355"/>
      <c r="V624" s="355"/>
      <c r="W624" s="355"/>
      <c r="X624" s="355"/>
      <c r="Y624" s="355"/>
      <c r="Z624" s="355"/>
      <c r="AA624" s="355"/>
    </row>
    <row r="625" spans="1:27" ht="14.25" customHeight="1" x14ac:dyDescent="0.2">
      <c r="A625" s="364"/>
      <c r="B625" s="355"/>
      <c r="C625" s="355"/>
      <c r="D625" s="355"/>
      <c r="E625" s="365"/>
      <c r="F625" s="355"/>
      <c r="G625" s="355"/>
      <c r="H625" s="355"/>
      <c r="I625" s="355"/>
      <c r="J625" s="355"/>
      <c r="K625" s="355"/>
      <c r="L625" s="355"/>
      <c r="M625" s="355"/>
      <c r="N625" s="355"/>
      <c r="O625" s="355"/>
      <c r="P625" s="355"/>
      <c r="Q625" s="355"/>
      <c r="R625" s="355"/>
      <c r="S625" s="355"/>
      <c r="T625" s="355"/>
      <c r="U625" s="355"/>
      <c r="V625" s="355"/>
      <c r="W625" s="355"/>
      <c r="X625" s="355"/>
      <c r="Y625" s="355"/>
      <c r="Z625" s="355"/>
      <c r="AA625" s="355"/>
    </row>
    <row r="626" spans="1:27" ht="14.25" customHeight="1" x14ac:dyDescent="0.2">
      <c r="A626" s="364"/>
      <c r="B626" s="355"/>
      <c r="C626" s="355"/>
      <c r="D626" s="355"/>
      <c r="E626" s="365"/>
      <c r="F626" s="355"/>
      <c r="G626" s="355"/>
      <c r="H626" s="355"/>
      <c r="I626" s="355"/>
      <c r="J626" s="355"/>
      <c r="K626" s="355"/>
      <c r="L626" s="355"/>
      <c r="M626" s="355"/>
      <c r="N626" s="355"/>
      <c r="O626" s="355"/>
      <c r="P626" s="355"/>
      <c r="Q626" s="355"/>
      <c r="R626" s="355"/>
      <c r="S626" s="355"/>
      <c r="T626" s="355"/>
      <c r="U626" s="355"/>
      <c r="V626" s="355"/>
      <c r="W626" s="355"/>
      <c r="X626" s="355"/>
      <c r="Y626" s="355"/>
      <c r="Z626" s="355"/>
      <c r="AA626" s="355"/>
    </row>
    <row r="627" spans="1:27" ht="14.25" customHeight="1" x14ac:dyDescent="0.2">
      <c r="A627" s="364"/>
      <c r="B627" s="355"/>
      <c r="C627" s="355"/>
      <c r="D627" s="355"/>
      <c r="E627" s="365"/>
      <c r="F627" s="355"/>
      <c r="G627" s="355"/>
      <c r="H627" s="355"/>
      <c r="I627" s="355"/>
      <c r="J627" s="355"/>
      <c r="K627" s="355"/>
      <c r="L627" s="355"/>
      <c r="M627" s="355"/>
      <c r="N627" s="355"/>
      <c r="O627" s="355"/>
      <c r="P627" s="355"/>
      <c r="Q627" s="355"/>
      <c r="R627" s="355"/>
      <c r="S627" s="355"/>
      <c r="T627" s="355"/>
      <c r="U627" s="355"/>
      <c r="V627" s="355"/>
      <c r="W627" s="355"/>
      <c r="X627" s="355"/>
      <c r="Y627" s="355"/>
      <c r="Z627" s="355"/>
      <c r="AA627" s="355"/>
    </row>
    <row r="628" spans="1:27" ht="14.25" customHeight="1" x14ac:dyDescent="0.2">
      <c r="A628" s="364"/>
      <c r="B628" s="355"/>
      <c r="C628" s="355"/>
      <c r="D628" s="355"/>
      <c r="E628" s="365"/>
      <c r="F628" s="355"/>
      <c r="G628" s="355"/>
      <c r="H628" s="355"/>
      <c r="I628" s="355"/>
      <c r="J628" s="355"/>
      <c r="K628" s="355"/>
      <c r="L628" s="355"/>
      <c r="M628" s="355"/>
      <c r="N628" s="355"/>
      <c r="O628" s="355"/>
      <c r="P628" s="355"/>
      <c r="Q628" s="355"/>
      <c r="R628" s="355"/>
      <c r="S628" s="355"/>
      <c r="T628" s="355"/>
      <c r="U628" s="355"/>
      <c r="V628" s="355"/>
      <c r="W628" s="355"/>
      <c r="X628" s="355"/>
      <c r="Y628" s="355"/>
      <c r="Z628" s="355"/>
      <c r="AA628" s="355"/>
    </row>
    <row r="629" spans="1:27" ht="14.25" customHeight="1" x14ac:dyDescent="0.2">
      <c r="A629" s="364"/>
      <c r="B629" s="355"/>
      <c r="C629" s="355"/>
      <c r="D629" s="355"/>
      <c r="E629" s="365"/>
      <c r="F629" s="355"/>
      <c r="G629" s="355"/>
      <c r="H629" s="355"/>
      <c r="I629" s="355"/>
      <c r="J629" s="355"/>
      <c r="K629" s="355"/>
      <c r="L629" s="355"/>
      <c r="M629" s="355"/>
      <c r="N629" s="355"/>
      <c r="O629" s="355"/>
      <c r="P629" s="355"/>
      <c r="Q629" s="355"/>
      <c r="R629" s="355"/>
      <c r="S629" s="355"/>
      <c r="T629" s="355"/>
      <c r="U629" s="355"/>
      <c r="V629" s="355"/>
      <c r="W629" s="355"/>
      <c r="X629" s="355"/>
      <c r="Y629" s="355"/>
      <c r="Z629" s="355"/>
      <c r="AA629" s="355"/>
    </row>
    <row r="630" spans="1:27" ht="14.25" customHeight="1" x14ac:dyDescent="0.2">
      <c r="A630" s="364"/>
      <c r="B630" s="355"/>
      <c r="C630" s="355"/>
      <c r="D630" s="355"/>
      <c r="E630" s="365"/>
      <c r="F630" s="355"/>
      <c r="G630" s="355"/>
      <c r="H630" s="355"/>
      <c r="I630" s="355"/>
      <c r="J630" s="355"/>
      <c r="K630" s="355"/>
      <c r="L630" s="355"/>
      <c r="M630" s="355"/>
      <c r="N630" s="355"/>
      <c r="O630" s="355"/>
      <c r="P630" s="355"/>
      <c r="Q630" s="355"/>
      <c r="R630" s="355"/>
      <c r="S630" s="355"/>
      <c r="T630" s="355"/>
      <c r="U630" s="355"/>
      <c r="V630" s="355"/>
      <c r="W630" s="355"/>
      <c r="X630" s="355"/>
      <c r="Y630" s="355"/>
      <c r="Z630" s="355"/>
      <c r="AA630" s="355"/>
    </row>
    <row r="631" spans="1:27" ht="14.25" customHeight="1" x14ac:dyDescent="0.2">
      <c r="A631" s="364"/>
      <c r="B631" s="355"/>
      <c r="C631" s="355"/>
      <c r="D631" s="355"/>
      <c r="E631" s="365"/>
      <c r="F631" s="355"/>
      <c r="G631" s="355"/>
      <c r="H631" s="355"/>
      <c r="I631" s="355"/>
      <c r="J631" s="355"/>
      <c r="K631" s="355"/>
      <c r="L631" s="355"/>
      <c r="M631" s="355"/>
      <c r="N631" s="355"/>
      <c r="O631" s="355"/>
      <c r="P631" s="355"/>
      <c r="Q631" s="355"/>
      <c r="R631" s="355"/>
      <c r="S631" s="355"/>
      <c r="T631" s="355"/>
      <c r="U631" s="355"/>
      <c r="V631" s="355"/>
      <c r="W631" s="355"/>
      <c r="X631" s="355"/>
      <c r="Y631" s="355"/>
      <c r="Z631" s="355"/>
      <c r="AA631" s="355"/>
    </row>
    <row r="632" spans="1:27" ht="14.25" customHeight="1" x14ac:dyDescent="0.2">
      <c r="A632" s="364"/>
      <c r="B632" s="355"/>
      <c r="C632" s="355"/>
      <c r="D632" s="355"/>
      <c r="E632" s="365"/>
      <c r="F632" s="355"/>
      <c r="G632" s="355"/>
      <c r="H632" s="355"/>
      <c r="I632" s="355"/>
      <c r="J632" s="355"/>
      <c r="K632" s="355"/>
      <c r="L632" s="355"/>
      <c r="M632" s="355"/>
      <c r="N632" s="355"/>
      <c r="O632" s="355"/>
      <c r="P632" s="355"/>
      <c r="Q632" s="355"/>
      <c r="R632" s="355"/>
      <c r="S632" s="355"/>
      <c r="T632" s="355"/>
      <c r="U632" s="355"/>
      <c r="V632" s="355"/>
      <c r="W632" s="355"/>
      <c r="X632" s="355"/>
      <c r="Y632" s="355"/>
      <c r="Z632" s="355"/>
      <c r="AA632" s="355"/>
    </row>
    <row r="633" spans="1:27" ht="14.25" customHeight="1" x14ac:dyDescent="0.2">
      <c r="A633" s="364"/>
      <c r="B633" s="355"/>
      <c r="C633" s="355"/>
      <c r="D633" s="355"/>
      <c r="E633" s="365"/>
      <c r="F633" s="355"/>
      <c r="G633" s="355"/>
      <c r="H633" s="355"/>
      <c r="I633" s="355"/>
      <c r="J633" s="355"/>
      <c r="K633" s="355"/>
      <c r="L633" s="355"/>
      <c r="M633" s="355"/>
      <c r="N633" s="355"/>
      <c r="O633" s="355"/>
      <c r="P633" s="355"/>
      <c r="Q633" s="355"/>
      <c r="R633" s="355"/>
      <c r="S633" s="355"/>
      <c r="T633" s="355"/>
      <c r="U633" s="355"/>
      <c r="V633" s="355"/>
      <c r="W633" s="355"/>
      <c r="X633" s="355"/>
      <c r="Y633" s="355"/>
      <c r="Z633" s="355"/>
      <c r="AA633" s="355"/>
    </row>
    <row r="634" spans="1:27" ht="14.25" customHeight="1" x14ac:dyDescent="0.2">
      <c r="A634" s="364"/>
      <c r="B634" s="355"/>
      <c r="C634" s="355"/>
      <c r="D634" s="355"/>
      <c r="E634" s="365"/>
      <c r="F634" s="355"/>
      <c r="G634" s="355"/>
      <c r="H634" s="355"/>
      <c r="I634" s="355"/>
      <c r="J634" s="355"/>
      <c r="K634" s="355"/>
      <c r="L634" s="355"/>
      <c r="M634" s="355"/>
      <c r="N634" s="355"/>
      <c r="O634" s="355"/>
      <c r="P634" s="355"/>
      <c r="Q634" s="355"/>
      <c r="R634" s="355"/>
      <c r="S634" s="355"/>
      <c r="T634" s="355"/>
      <c r="U634" s="355"/>
      <c r="V634" s="355"/>
      <c r="W634" s="355"/>
      <c r="X634" s="355"/>
      <c r="Y634" s="355"/>
      <c r="Z634" s="355"/>
      <c r="AA634" s="355"/>
    </row>
    <row r="635" spans="1:27" ht="14.25" customHeight="1" x14ac:dyDescent="0.2">
      <c r="A635" s="364"/>
      <c r="B635" s="355"/>
      <c r="C635" s="355"/>
      <c r="D635" s="355"/>
      <c r="E635" s="365"/>
      <c r="F635" s="355"/>
      <c r="G635" s="355"/>
      <c r="H635" s="355"/>
      <c r="I635" s="355"/>
      <c r="J635" s="355"/>
      <c r="K635" s="355"/>
      <c r="L635" s="355"/>
      <c r="M635" s="355"/>
      <c r="N635" s="355"/>
      <c r="O635" s="355"/>
      <c r="P635" s="355"/>
      <c r="Q635" s="355"/>
      <c r="R635" s="355"/>
      <c r="S635" s="355"/>
      <c r="T635" s="355"/>
      <c r="U635" s="355"/>
      <c r="V635" s="355"/>
      <c r="W635" s="355"/>
      <c r="X635" s="355"/>
      <c r="Y635" s="355"/>
      <c r="Z635" s="355"/>
      <c r="AA635" s="355"/>
    </row>
    <row r="636" spans="1:27" ht="14.25" customHeight="1" x14ac:dyDescent="0.2">
      <c r="A636" s="364"/>
      <c r="B636" s="355"/>
      <c r="C636" s="355"/>
      <c r="D636" s="355"/>
      <c r="E636" s="365"/>
      <c r="F636" s="355"/>
      <c r="G636" s="355"/>
      <c r="H636" s="355"/>
      <c r="I636" s="355"/>
      <c r="J636" s="355"/>
      <c r="K636" s="355"/>
      <c r="L636" s="355"/>
      <c r="M636" s="355"/>
      <c r="N636" s="355"/>
      <c r="O636" s="355"/>
      <c r="P636" s="355"/>
      <c r="Q636" s="355"/>
      <c r="R636" s="355"/>
      <c r="S636" s="355"/>
      <c r="T636" s="355"/>
      <c r="U636" s="355"/>
      <c r="V636" s="355"/>
      <c r="W636" s="355"/>
      <c r="X636" s="355"/>
      <c r="Y636" s="355"/>
      <c r="Z636" s="355"/>
      <c r="AA636" s="355"/>
    </row>
    <row r="637" spans="1:27" ht="14.25" customHeight="1" x14ac:dyDescent="0.2">
      <c r="A637" s="364"/>
      <c r="B637" s="355"/>
      <c r="C637" s="355"/>
      <c r="D637" s="355"/>
      <c r="E637" s="365"/>
      <c r="F637" s="355"/>
      <c r="G637" s="355"/>
      <c r="H637" s="355"/>
      <c r="I637" s="355"/>
      <c r="J637" s="355"/>
      <c r="K637" s="355"/>
      <c r="L637" s="355"/>
      <c r="M637" s="355"/>
      <c r="N637" s="355"/>
      <c r="O637" s="355"/>
      <c r="P637" s="355"/>
      <c r="Q637" s="355"/>
      <c r="R637" s="355"/>
      <c r="S637" s="355"/>
      <c r="T637" s="355"/>
      <c r="U637" s="355"/>
      <c r="V637" s="355"/>
      <c r="W637" s="355"/>
      <c r="X637" s="355"/>
      <c r="Y637" s="355"/>
      <c r="Z637" s="355"/>
      <c r="AA637" s="355"/>
    </row>
    <row r="638" spans="1:27" ht="14.25" customHeight="1" x14ac:dyDescent="0.2">
      <c r="A638" s="364"/>
      <c r="B638" s="355"/>
      <c r="C638" s="355"/>
      <c r="D638" s="355"/>
      <c r="E638" s="365"/>
      <c r="F638" s="355"/>
      <c r="G638" s="355"/>
      <c r="H638" s="355"/>
      <c r="I638" s="355"/>
      <c r="J638" s="355"/>
      <c r="K638" s="355"/>
      <c r="L638" s="355"/>
      <c r="M638" s="355"/>
      <c r="N638" s="355"/>
      <c r="O638" s="355"/>
      <c r="P638" s="355"/>
      <c r="Q638" s="355"/>
      <c r="R638" s="355"/>
      <c r="S638" s="355"/>
      <c r="T638" s="355"/>
      <c r="U638" s="355"/>
      <c r="V638" s="355"/>
      <c r="W638" s="355"/>
      <c r="X638" s="355"/>
      <c r="Y638" s="355"/>
      <c r="Z638" s="355"/>
      <c r="AA638" s="355"/>
    </row>
    <row r="639" spans="1:27" ht="14.25" customHeight="1" x14ac:dyDescent="0.2">
      <c r="A639" s="364"/>
      <c r="B639" s="355"/>
      <c r="C639" s="355"/>
      <c r="D639" s="355"/>
      <c r="E639" s="365"/>
      <c r="F639" s="355"/>
      <c r="G639" s="355"/>
      <c r="H639" s="355"/>
      <c r="I639" s="355"/>
      <c r="J639" s="355"/>
      <c r="K639" s="355"/>
      <c r="L639" s="355"/>
      <c r="M639" s="355"/>
      <c r="N639" s="355"/>
      <c r="O639" s="355"/>
      <c r="P639" s="355"/>
      <c r="Q639" s="355"/>
      <c r="R639" s="355"/>
      <c r="S639" s="355"/>
      <c r="T639" s="355"/>
      <c r="U639" s="355"/>
      <c r="V639" s="355"/>
      <c r="W639" s="355"/>
      <c r="X639" s="355"/>
      <c r="Y639" s="355"/>
      <c r="Z639" s="355"/>
      <c r="AA639" s="355"/>
    </row>
    <row r="640" spans="1:27" ht="14.25" customHeight="1" x14ac:dyDescent="0.2">
      <c r="A640" s="364"/>
      <c r="B640" s="355"/>
      <c r="C640" s="355"/>
      <c r="D640" s="355"/>
      <c r="E640" s="365"/>
      <c r="F640" s="355"/>
      <c r="G640" s="355"/>
      <c r="H640" s="355"/>
      <c r="I640" s="355"/>
      <c r="J640" s="355"/>
      <c r="K640" s="355"/>
      <c r="L640" s="355"/>
      <c r="M640" s="355"/>
      <c r="N640" s="355"/>
      <c r="O640" s="355"/>
      <c r="P640" s="355"/>
      <c r="Q640" s="355"/>
      <c r="R640" s="355"/>
      <c r="S640" s="355"/>
      <c r="T640" s="355"/>
      <c r="U640" s="355"/>
      <c r="V640" s="355"/>
      <c r="W640" s="355"/>
      <c r="X640" s="355"/>
      <c r="Y640" s="355"/>
      <c r="Z640" s="355"/>
      <c r="AA640" s="355"/>
    </row>
    <row r="641" spans="1:27" ht="14.25" customHeight="1" x14ac:dyDescent="0.2">
      <c r="A641" s="364"/>
      <c r="B641" s="355"/>
      <c r="C641" s="355"/>
      <c r="D641" s="355"/>
      <c r="E641" s="365"/>
      <c r="F641" s="355"/>
      <c r="G641" s="355"/>
      <c r="H641" s="355"/>
      <c r="I641" s="355"/>
      <c r="J641" s="355"/>
      <c r="K641" s="355"/>
      <c r="L641" s="355"/>
      <c r="M641" s="355"/>
      <c r="N641" s="355"/>
      <c r="O641" s="355"/>
      <c r="P641" s="355"/>
      <c r="Q641" s="355"/>
      <c r="R641" s="355"/>
      <c r="S641" s="355"/>
      <c r="T641" s="355"/>
      <c r="U641" s="355"/>
      <c r="V641" s="355"/>
      <c r="W641" s="355"/>
      <c r="X641" s="355"/>
      <c r="Y641" s="355"/>
      <c r="Z641" s="355"/>
      <c r="AA641" s="355"/>
    </row>
    <row r="642" spans="1:27" ht="14.25" customHeight="1" x14ac:dyDescent="0.2">
      <c r="A642" s="364"/>
      <c r="B642" s="355"/>
      <c r="C642" s="355"/>
      <c r="D642" s="355"/>
      <c r="E642" s="365"/>
      <c r="F642" s="355"/>
      <c r="G642" s="355"/>
      <c r="H642" s="355"/>
      <c r="I642" s="355"/>
      <c r="J642" s="355"/>
      <c r="K642" s="355"/>
      <c r="L642" s="355"/>
      <c r="M642" s="355"/>
      <c r="N642" s="355"/>
      <c r="O642" s="355"/>
      <c r="P642" s="355"/>
      <c r="Q642" s="355"/>
      <c r="R642" s="355"/>
      <c r="S642" s="355"/>
      <c r="T642" s="355"/>
      <c r="U642" s="355"/>
      <c r="V642" s="355"/>
      <c r="W642" s="355"/>
      <c r="X642" s="355"/>
      <c r="Y642" s="355"/>
      <c r="Z642" s="355"/>
      <c r="AA642" s="355"/>
    </row>
    <row r="643" spans="1:27" ht="14.25" customHeight="1" x14ac:dyDescent="0.2">
      <c r="A643" s="364"/>
      <c r="B643" s="355"/>
      <c r="C643" s="355"/>
      <c r="D643" s="355"/>
      <c r="E643" s="365"/>
      <c r="F643" s="355"/>
      <c r="G643" s="355"/>
      <c r="H643" s="355"/>
      <c r="I643" s="355"/>
      <c r="J643" s="355"/>
      <c r="K643" s="355"/>
      <c r="L643" s="355"/>
      <c r="M643" s="355"/>
      <c r="N643" s="355"/>
      <c r="O643" s="355"/>
      <c r="P643" s="355"/>
      <c r="Q643" s="355"/>
      <c r="R643" s="355"/>
      <c r="S643" s="355"/>
      <c r="T643" s="355"/>
      <c r="U643" s="355"/>
      <c r="V643" s="355"/>
      <c r="W643" s="355"/>
      <c r="X643" s="355"/>
      <c r="Y643" s="355"/>
      <c r="Z643" s="355"/>
      <c r="AA643" s="355"/>
    </row>
    <row r="644" spans="1:27" ht="14.25" customHeight="1" x14ac:dyDescent="0.2">
      <c r="A644" s="364"/>
      <c r="B644" s="355"/>
      <c r="C644" s="355"/>
      <c r="D644" s="355"/>
      <c r="E644" s="365"/>
      <c r="F644" s="355"/>
      <c r="G644" s="355"/>
      <c r="H644" s="355"/>
      <c r="I644" s="355"/>
      <c r="J644" s="355"/>
      <c r="K644" s="355"/>
      <c r="L644" s="355"/>
      <c r="M644" s="355"/>
      <c r="N644" s="355"/>
      <c r="O644" s="355"/>
      <c r="P644" s="355"/>
      <c r="Q644" s="355"/>
      <c r="R644" s="355"/>
      <c r="S644" s="355"/>
      <c r="T644" s="355"/>
      <c r="U644" s="355"/>
      <c r="V644" s="355"/>
      <c r="W644" s="355"/>
      <c r="X644" s="355"/>
      <c r="Y644" s="355"/>
      <c r="Z644" s="355"/>
      <c r="AA644" s="355"/>
    </row>
    <row r="645" spans="1:27" ht="14.25" customHeight="1" x14ac:dyDescent="0.2">
      <c r="A645" s="364"/>
      <c r="B645" s="355"/>
      <c r="C645" s="355"/>
      <c r="D645" s="355"/>
      <c r="E645" s="365"/>
      <c r="F645" s="355"/>
      <c r="G645" s="355"/>
      <c r="H645" s="355"/>
      <c r="I645" s="355"/>
      <c r="J645" s="355"/>
      <c r="K645" s="355"/>
      <c r="L645" s="355"/>
      <c r="M645" s="355"/>
      <c r="N645" s="355"/>
      <c r="O645" s="355"/>
      <c r="P645" s="355"/>
      <c r="Q645" s="355"/>
      <c r="R645" s="355"/>
      <c r="S645" s="355"/>
      <c r="T645" s="355"/>
      <c r="U645" s="355"/>
      <c r="V645" s="355"/>
      <c r="W645" s="355"/>
      <c r="X645" s="355"/>
      <c r="Y645" s="355"/>
      <c r="Z645" s="355"/>
      <c r="AA645" s="355"/>
    </row>
    <row r="646" spans="1:27" ht="14.25" customHeight="1" x14ac:dyDescent="0.2">
      <c r="A646" s="364"/>
      <c r="B646" s="355"/>
      <c r="C646" s="355"/>
      <c r="D646" s="355"/>
      <c r="E646" s="365"/>
      <c r="F646" s="355"/>
      <c r="G646" s="355"/>
      <c r="H646" s="355"/>
      <c r="I646" s="355"/>
      <c r="J646" s="355"/>
      <c r="K646" s="355"/>
      <c r="L646" s="355"/>
      <c r="M646" s="355"/>
      <c r="N646" s="355"/>
      <c r="O646" s="355"/>
      <c r="P646" s="355"/>
      <c r="Q646" s="355"/>
      <c r="R646" s="355"/>
      <c r="S646" s="355"/>
      <c r="T646" s="355"/>
      <c r="U646" s="355"/>
      <c r="V646" s="355"/>
      <c r="W646" s="355"/>
      <c r="X646" s="355"/>
      <c r="Y646" s="355"/>
      <c r="Z646" s="355"/>
      <c r="AA646" s="355"/>
    </row>
    <row r="647" spans="1:27" ht="14.25" customHeight="1" x14ac:dyDescent="0.2">
      <c r="A647" s="364"/>
      <c r="B647" s="355"/>
      <c r="C647" s="355"/>
      <c r="D647" s="355"/>
      <c r="E647" s="365"/>
      <c r="F647" s="355"/>
      <c r="G647" s="355"/>
      <c r="H647" s="355"/>
      <c r="I647" s="355"/>
      <c r="J647" s="355"/>
      <c r="K647" s="355"/>
      <c r="L647" s="355"/>
      <c r="M647" s="355"/>
      <c r="N647" s="355"/>
      <c r="O647" s="355"/>
      <c r="P647" s="355"/>
      <c r="Q647" s="355"/>
      <c r="R647" s="355"/>
      <c r="S647" s="355"/>
      <c r="T647" s="355"/>
      <c r="U647" s="355"/>
      <c r="V647" s="355"/>
      <c r="W647" s="355"/>
      <c r="X647" s="355"/>
      <c r="Y647" s="355"/>
      <c r="Z647" s="355"/>
      <c r="AA647" s="355"/>
    </row>
    <row r="648" spans="1:27" ht="14.25" customHeight="1" x14ac:dyDescent="0.2">
      <c r="A648" s="364"/>
      <c r="B648" s="355"/>
      <c r="C648" s="355"/>
      <c r="D648" s="355"/>
      <c r="E648" s="365"/>
      <c r="F648" s="355"/>
      <c r="G648" s="355"/>
      <c r="H648" s="355"/>
      <c r="I648" s="355"/>
      <c r="J648" s="355"/>
      <c r="K648" s="355"/>
      <c r="L648" s="355"/>
      <c r="M648" s="355"/>
      <c r="N648" s="355"/>
      <c r="O648" s="355"/>
      <c r="P648" s="355"/>
      <c r="Q648" s="355"/>
      <c r="R648" s="355"/>
      <c r="S648" s="355"/>
      <c r="T648" s="355"/>
      <c r="U648" s="355"/>
      <c r="V648" s="355"/>
      <c r="W648" s="355"/>
      <c r="X648" s="355"/>
      <c r="Y648" s="355"/>
      <c r="Z648" s="355"/>
      <c r="AA648" s="355"/>
    </row>
    <row r="649" spans="1:27" ht="14.25" customHeight="1" x14ac:dyDescent="0.2">
      <c r="A649" s="364"/>
      <c r="B649" s="355"/>
      <c r="C649" s="355"/>
      <c r="D649" s="355"/>
      <c r="E649" s="365"/>
      <c r="F649" s="355"/>
      <c r="G649" s="355"/>
      <c r="H649" s="355"/>
      <c r="I649" s="355"/>
      <c r="J649" s="355"/>
      <c r="K649" s="355"/>
      <c r="L649" s="355"/>
      <c r="M649" s="355"/>
      <c r="N649" s="355"/>
      <c r="O649" s="355"/>
      <c r="P649" s="355"/>
      <c r="Q649" s="355"/>
      <c r="R649" s="355"/>
      <c r="S649" s="355"/>
      <c r="T649" s="355"/>
      <c r="U649" s="355"/>
      <c r="V649" s="355"/>
      <c r="W649" s="355"/>
      <c r="X649" s="355"/>
      <c r="Y649" s="355"/>
      <c r="Z649" s="355"/>
      <c r="AA649" s="355"/>
    </row>
    <row r="650" spans="1:27" ht="14.25" customHeight="1" x14ac:dyDescent="0.2">
      <c r="A650" s="364"/>
      <c r="B650" s="355"/>
      <c r="C650" s="355"/>
      <c r="D650" s="355"/>
      <c r="E650" s="365"/>
      <c r="F650" s="355"/>
      <c r="G650" s="355"/>
      <c r="H650" s="355"/>
      <c r="I650" s="355"/>
      <c r="J650" s="355"/>
      <c r="K650" s="355"/>
      <c r="L650" s="355"/>
      <c r="M650" s="355"/>
      <c r="N650" s="355"/>
      <c r="O650" s="355"/>
      <c r="P650" s="355"/>
      <c r="Q650" s="355"/>
      <c r="R650" s="355"/>
      <c r="S650" s="355"/>
      <c r="T650" s="355"/>
      <c r="U650" s="355"/>
      <c r="V650" s="355"/>
      <c r="W650" s="355"/>
      <c r="X650" s="355"/>
      <c r="Y650" s="355"/>
      <c r="Z650" s="355"/>
      <c r="AA650" s="355"/>
    </row>
    <row r="651" spans="1:27" ht="14.25" customHeight="1" x14ac:dyDescent="0.2">
      <c r="A651" s="364"/>
      <c r="B651" s="355"/>
      <c r="C651" s="355"/>
      <c r="D651" s="355"/>
      <c r="E651" s="365"/>
      <c r="F651" s="355"/>
      <c r="G651" s="355"/>
      <c r="H651" s="355"/>
      <c r="I651" s="355"/>
      <c r="J651" s="355"/>
      <c r="K651" s="355"/>
      <c r="L651" s="355"/>
      <c r="M651" s="355"/>
      <c r="N651" s="355"/>
      <c r="O651" s="355"/>
      <c r="P651" s="355"/>
      <c r="Q651" s="355"/>
      <c r="R651" s="355"/>
      <c r="S651" s="355"/>
      <c r="T651" s="355"/>
      <c r="U651" s="355"/>
      <c r="V651" s="355"/>
      <c r="W651" s="355"/>
      <c r="X651" s="355"/>
      <c r="Y651" s="355"/>
      <c r="Z651" s="355"/>
      <c r="AA651" s="355"/>
    </row>
    <row r="652" spans="1:27" ht="14.25" customHeight="1" x14ac:dyDescent="0.2">
      <c r="A652" s="364"/>
      <c r="B652" s="355"/>
      <c r="C652" s="355"/>
      <c r="D652" s="355"/>
      <c r="E652" s="365"/>
      <c r="F652" s="355"/>
      <c r="G652" s="355"/>
      <c r="H652" s="355"/>
      <c r="I652" s="355"/>
      <c r="J652" s="355"/>
      <c r="K652" s="355"/>
      <c r="L652" s="355"/>
      <c r="M652" s="355"/>
      <c r="N652" s="355"/>
      <c r="O652" s="355"/>
      <c r="P652" s="355"/>
      <c r="Q652" s="355"/>
      <c r="R652" s="355"/>
      <c r="S652" s="355"/>
      <c r="T652" s="355"/>
      <c r="U652" s="355"/>
      <c r="V652" s="355"/>
      <c r="W652" s="355"/>
      <c r="X652" s="355"/>
      <c r="Y652" s="355"/>
      <c r="Z652" s="355"/>
      <c r="AA652" s="355"/>
    </row>
    <row r="653" spans="1:27" ht="14.25" customHeight="1" x14ac:dyDescent="0.2">
      <c r="A653" s="364"/>
      <c r="B653" s="355"/>
      <c r="C653" s="355"/>
      <c r="D653" s="355"/>
      <c r="E653" s="365"/>
      <c r="F653" s="355"/>
      <c r="G653" s="355"/>
      <c r="H653" s="355"/>
      <c r="I653" s="355"/>
      <c r="J653" s="355"/>
      <c r="K653" s="355"/>
      <c r="L653" s="355"/>
      <c r="M653" s="355"/>
      <c r="N653" s="355"/>
      <c r="O653" s="355"/>
      <c r="P653" s="355"/>
      <c r="Q653" s="355"/>
      <c r="R653" s="355"/>
      <c r="S653" s="355"/>
      <c r="T653" s="355"/>
      <c r="U653" s="355"/>
      <c r="V653" s="355"/>
      <c r="W653" s="355"/>
      <c r="X653" s="355"/>
      <c r="Y653" s="355"/>
      <c r="Z653" s="355"/>
      <c r="AA653" s="355"/>
    </row>
    <row r="654" spans="1:27" ht="14.25" customHeight="1" x14ac:dyDescent="0.2">
      <c r="A654" s="364"/>
      <c r="B654" s="355"/>
      <c r="C654" s="355"/>
      <c r="D654" s="355"/>
      <c r="E654" s="365"/>
      <c r="F654" s="355"/>
      <c r="G654" s="355"/>
      <c r="H654" s="355"/>
      <c r="I654" s="355"/>
      <c r="J654" s="355"/>
      <c r="K654" s="355"/>
      <c r="L654" s="355"/>
      <c r="M654" s="355"/>
      <c r="N654" s="355"/>
      <c r="O654" s="355"/>
      <c r="P654" s="355"/>
      <c r="Q654" s="355"/>
      <c r="R654" s="355"/>
      <c r="S654" s="355"/>
      <c r="T654" s="355"/>
      <c r="U654" s="355"/>
      <c r="V654" s="355"/>
      <c r="W654" s="355"/>
      <c r="X654" s="355"/>
      <c r="Y654" s="355"/>
      <c r="Z654" s="355"/>
      <c r="AA654" s="355"/>
    </row>
    <row r="655" spans="1:27" ht="14.25" customHeight="1" x14ac:dyDescent="0.2">
      <c r="A655" s="364"/>
      <c r="B655" s="355"/>
      <c r="C655" s="355"/>
      <c r="D655" s="355"/>
      <c r="E655" s="365"/>
      <c r="F655" s="355"/>
      <c r="G655" s="355"/>
      <c r="H655" s="355"/>
      <c r="I655" s="355"/>
      <c r="J655" s="355"/>
      <c r="K655" s="355"/>
      <c r="L655" s="355"/>
      <c r="M655" s="355"/>
      <c r="N655" s="355"/>
      <c r="O655" s="355"/>
      <c r="P655" s="355"/>
      <c r="Q655" s="355"/>
      <c r="R655" s="355"/>
      <c r="S655" s="355"/>
      <c r="T655" s="355"/>
      <c r="U655" s="355"/>
      <c r="V655" s="355"/>
      <c r="W655" s="355"/>
      <c r="X655" s="355"/>
      <c r="Y655" s="355"/>
      <c r="Z655" s="355"/>
      <c r="AA655" s="355"/>
    </row>
    <row r="656" spans="1:27" ht="14.25" customHeight="1" x14ac:dyDescent="0.2">
      <c r="A656" s="364"/>
      <c r="B656" s="355"/>
      <c r="C656" s="355"/>
      <c r="D656" s="355"/>
      <c r="E656" s="365"/>
      <c r="F656" s="355"/>
      <c r="G656" s="355"/>
      <c r="H656" s="355"/>
      <c r="I656" s="355"/>
      <c r="J656" s="355"/>
      <c r="K656" s="355"/>
      <c r="L656" s="355"/>
      <c r="M656" s="355"/>
      <c r="N656" s="355"/>
      <c r="O656" s="355"/>
      <c r="P656" s="355"/>
      <c r="Q656" s="355"/>
      <c r="R656" s="355"/>
      <c r="S656" s="355"/>
      <c r="T656" s="355"/>
      <c r="U656" s="355"/>
      <c r="V656" s="355"/>
      <c r="W656" s="355"/>
      <c r="X656" s="355"/>
      <c r="Y656" s="355"/>
      <c r="Z656" s="355"/>
      <c r="AA656" s="355"/>
    </row>
    <row r="657" spans="1:27" ht="14.25" customHeight="1" x14ac:dyDescent="0.2">
      <c r="A657" s="364"/>
      <c r="B657" s="355"/>
      <c r="C657" s="355"/>
      <c r="D657" s="355"/>
      <c r="E657" s="365"/>
      <c r="F657" s="355"/>
      <c r="G657" s="355"/>
      <c r="H657" s="355"/>
      <c r="I657" s="355"/>
      <c r="J657" s="355"/>
      <c r="K657" s="355"/>
      <c r="L657" s="355"/>
      <c r="M657" s="355"/>
      <c r="N657" s="355"/>
      <c r="O657" s="355"/>
      <c r="P657" s="355"/>
      <c r="Q657" s="355"/>
      <c r="R657" s="355"/>
      <c r="S657" s="355"/>
      <c r="T657" s="355"/>
      <c r="U657" s="355"/>
      <c r="V657" s="355"/>
      <c r="W657" s="355"/>
      <c r="X657" s="355"/>
      <c r="Y657" s="355"/>
      <c r="Z657" s="355"/>
      <c r="AA657" s="355"/>
    </row>
    <row r="658" spans="1:27" ht="14.25" customHeight="1" x14ac:dyDescent="0.2">
      <c r="A658" s="364"/>
      <c r="B658" s="355"/>
      <c r="C658" s="355"/>
      <c r="D658" s="355"/>
      <c r="E658" s="365"/>
      <c r="F658" s="355"/>
      <c r="G658" s="355"/>
      <c r="H658" s="355"/>
      <c r="I658" s="355"/>
      <c r="J658" s="355"/>
      <c r="K658" s="355"/>
      <c r="L658" s="355"/>
      <c r="M658" s="355"/>
      <c r="N658" s="355"/>
      <c r="O658" s="355"/>
      <c r="P658" s="355"/>
      <c r="Q658" s="355"/>
      <c r="R658" s="355"/>
      <c r="S658" s="355"/>
      <c r="T658" s="355"/>
      <c r="U658" s="355"/>
      <c r="V658" s="355"/>
      <c r="W658" s="355"/>
      <c r="X658" s="355"/>
      <c r="Y658" s="355"/>
      <c r="Z658" s="355"/>
      <c r="AA658" s="355"/>
    </row>
    <row r="659" spans="1:27" ht="14.25" customHeight="1" x14ac:dyDescent="0.2">
      <c r="A659" s="364"/>
      <c r="B659" s="355"/>
      <c r="C659" s="355"/>
      <c r="D659" s="355"/>
      <c r="E659" s="365"/>
      <c r="F659" s="355"/>
      <c r="G659" s="355"/>
      <c r="H659" s="355"/>
      <c r="I659" s="355"/>
      <c r="J659" s="355"/>
      <c r="K659" s="355"/>
      <c r="L659" s="355"/>
      <c r="M659" s="355"/>
      <c r="N659" s="355"/>
      <c r="O659" s="355"/>
      <c r="P659" s="355"/>
      <c r="Q659" s="355"/>
      <c r="R659" s="355"/>
      <c r="S659" s="355"/>
      <c r="T659" s="355"/>
      <c r="U659" s="355"/>
      <c r="V659" s="355"/>
      <c r="W659" s="355"/>
      <c r="X659" s="355"/>
      <c r="Y659" s="355"/>
      <c r="Z659" s="355"/>
      <c r="AA659" s="355"/>
    </row>
    <row r="660" spans="1:27" ht="14.25" customHeight="1" x14ac:dyDescent="0.2">
      <c r="A660" s="364"/>
      <c r="B660" s="355"/>
      <c r="C660" s="355"/>
      <c r="D660" s="355"/>
      <c r="E660" s="365"/>
      <c r="F660" s="355"/>
      <c r="G660" s="355"/>
      <c r="H660" s="355"/>
      <c r="I660" s="355"/>
      <c r="J660" s="355"/>
      <c r="K660" s="355"/>
      <c r="L660" s="355"/>
      <c r="M660" s="355"/>
      <c r="N660" s="355"/>
      <c r="O660" s="355"/>
      <c r="P660" s="355"/>
      <c r="Q660" s="355"/>
      <c r="R660" s="355"/>
      <c r="S660" s="355"/>
      <c r="T660" s="355"/>
      <c r="U660" s="355"/>
      <c r="V660" s="355"/>
      <c r="W660" s="355"/>
      <c r="X660" s="355"/>
      <c r="Y660" s="355"/>
      <c r="Z660" s="355"/>
      <c r="AA660" s="355"/>
    </row>
    <row r="661" spans="1:27" ht="14.25" customHeight="1" x14ac:dyDescent="0.2">
      <c r="A661" s="364"/>
      <c r="B661" s="355"/>
      <c r="C661" s="355"/>
      <c r="D661" s="355"/>
      <c r="E661" s="365"/>
      <c r="F661" s="355"/>
      <c r="G661" s="355"/>
      <c r="H661" s="355"/>
      <c r="I661" s="355"/>
      <c r="J661" s="355"/>
      <c r="K661" s="355"/>
      <c r="L661" s="355"/>
      <c r="M661" s="355"/>
      <c r="N661" s="355"/>
      <c r="O661" s="355"/>
      <c r="P661" s="355"/>
      <c r="Q661" s="355"/>
      <c r="R661" s="355"/>
      <c r="S661" s="355"/>
      <c r="T661" s="355"/>
      <c r="U661" s="355"/>
      <c r="V661" s="355"/>
      <c r="W661" s="355"/>
      <c r="X661" s="355"/>
      <c r="Y661" s="355"/>
      <c r="Z661" s="355"/>
      <c r="AA661" s="355"/>
    </row>
    <row r="662" spans="1:27" ht="14.25" customHeight="1" x14ac:dyDescent="0.2">
      <c r="A662" s="364"/>
      <c r="B662" s="355"/>
      <c r="C662" s="355"/>
      <c r="D662" s="355"/>
      <c r="E662" s="365"/>
      <c r="F662" s="355"/>
      <c r="G662" s="355"/>
      <c r="H662" s="355"/>
      <c r="I662" s="355"/>
      <c r="J662" s="355"/>
      <c r="K662" s="355"/>
      <c r="L662" s="355"/>
      <c r="M662" s="355"/>
      <c r="N662" s="355"/>
      <c r="O662" s="355"/>
      <c r="P662" s="355"/>
      <c r="Q662" s="355"/>
      <c r="R662" s="355"/>
      <c r="S662" s="355"/>
      <c r="T662" s="355"/>
      <c r="U662" s="355"/>
      <c r="V662" s="355"/>
      <c r="W662" s="355"/>
      <c r="X662" s="355"/>
      <c r="Y662" s="355"/>
      <c r="Z662" s="355"/>
      <c r="AA662" s="355"/>
    </row>
    <row r="663" spans="1:27" ht="14.25" customHeight="1" x14ac:dyDescent="0.2">
      <c r="A663" s="364"/>
      <c r="B663" s="355"/>
      <c r="C663" s="355"/>
      <c r="D663" s="355"/>
      <c r="E663" s="365"/>
      <c r="F663" s="355"/>
      <c r="G663" s="355"/>
      <c r="H663" s="355"/>
      <c r="I663" s="355"/>
      <c r="J663" s="355"/>
      <c r="K663" s="355"/>
      <c r="L663" s="355"/>
      <c r="M663" s="355"/>
      <c r="N663" s="355"/>
      <c r="O663" s="355"/>
      <c r="P663" s="355"/>
      <c r="Q663" s="355"/>
      <c r="R663" s="355"/>
      <c r="S663" s="355"/>
      <c r="T663" s="355"/>
      <c r="U663" s="355"/>
      <c r="V663" s="355"/>
      <c r="W663" s="355"/>
      <c r="X663" s="355"/>
      <c r="Y663" s="355"/>
      <c r="Z663" s="355"/>
      <c r="AA663" s="355"/>
    </row>
    <row r="664" spans="1:27" ht="14.25" customHeight="1" x14ac:dyDescent="0.2">
      <c r="A664" s="364"/>
      <c r="B664" s="355"/>
      <c r="C664" s="355"/>
      <c r="D664" s="355"/>
      <c r="E664" s="365"/>
      <c r="F664" s="355"/>
      <c r="G664" s="355"/>
      <c r="H664" s="355"/>
      <c r="I664" s="355"/>
      <c r="J664" s="355"/>
      <c r="K664" s="355"/>
      <c r="L664" s="355"/>
      <c r="M664" s="355"/>
      <c r="N664" s="355"/>
      <c r="O664" s="355"/>
      <c r="P664" s="355"/>
      <c r="Q664" s="355"/>
      <c r="R664" s="355"/>
      <c r="S664" s="355"/>
      <c r="T664" s="355"/>
      <c r="U664" s="355"/>
      <c r="V664" s="355"/>
      <c r="W664" s="355"/>
      <c r="X664" s="355"/>
      <c r="Y664" s="355"/>
      <c r="Z664" s="355"/>
      <c r="AA664" s="355"/>
    </row>
    <row r="665" spans="1:27" ht="14.25" customHeight="1" x14ac:dyDescent="0.2">
      <c r="A665" s="364"/>
      <c r="B665" s="355"/>
      <c r="C665" s="355"/>
      <c r="D665" s="355"/>
      <c r="E665" s="365"/>
      <c r="F665" s="355"/>
      <c r="G665" s="355"/>
      <c r="H665" s="355"/>
      <c r="I665" s="355"/>
      <c r="J665" s="355"/>
      <c r="K665" s="355"/>
      <c r="L665" s="355"/>
      <c r="M665" s="355"/>
      <c r="N665" s="355"/>
      <c r="O665" s="355"/>
      <c r="P665" s="355"/>
      <c r="Q665" s="355"/>
      <c r="R665" s="355"/>
      <c r="S665" s="355"/>
      <c r="T665" s="355"/>
      <c r="U665" s="355"/>
      <c r="V665" s="355"/>
      <c r="W665" s="355"/>
      <c r="X665" s="355"/>
      <c r="Y665" s="355"/>
      <c r="Z665" s="355"/>
      <c r="AA665" s="355"/>
    </row>
    <row r="666" spans="1:27" ht="14.25" customHeight="1" x14ac:dyDescent="0.2">
      <c r="A666" s="364"/>
      <c r="B666" s="355"/>
      <c r="C666" s="355"/>
      <c r="D666" s="355"/>
      <c r="E666" s="365"/>
      <c r="F666" s="355"/>
      <c r="G666" s="355"/>
      <c r="H666" s="355"/>
      <c r="I666" s="355"/>
      <c r="J666" s="355"/>
      <c r="K666" s="355"/>
      <c r="L666" s="355"/>
      <c r="M666" s="355"/>
      <c r="N666" s="355"/>
      <c r="O666" s="355"/>
      <c r="P666" s="355"/>
      <c r="Q666" s="355"/>
      <c r="R666" s="355"/>
      <c r="S666" s="355"/>
      <c r="T666" s="355"/>
      <c r="U666" s="355"/>
      <c r="V666" s="355"/>
      <c r="W666" s="355"/>
      <c r="X666" s="355"/>
      <c r="Y666" s="355"/>
      <c r="Z666" s="355"/>
      <c r="AA666" s="355"/>
    </row>
    <row r="667" spans="1:27" ht="14.25" customHeight="1" x14ac:dyDescent="0.2">
      <c r="A667" s="364"/>
      <c r="B667" s="355"/>
      <c r="C667" s="355"/>
      <c r="D667" s="355"/>
      <c r="E667" s="365"/>
      <c r="F667" s="355"/>
      <c r="G667" s="355"/>
      <c r="H667" s="355"/>
      <c r="I667" s="355"/>
      <c r="J667" s="355"/>
      <c r="K667" s="355"/>
      <c r="L667" s="355"/>
      <c r="M667" s="355"/>
      <c r="N667" s="355"/>
      <c r="O667" s="355"/>
      <c r="P667" s="355"/>
      <c r="Q667" s="355"/>
      <c r="R667" s="355"/>
      <c r="S667" s="355"/>
      <c r="T667" s="355"/>
      <c r="U667" s="355"/>
      <c r="V667" s="355"/>
      <c r="W667" s="355"/>
      <c r="X667" s="355"/>
      <c r="Y667" s="355"/>
      <c r="Z667" s="355"/>
      <c r="AA667" s="355"/>
    </row>
    <row r="668" spans="1:27" ht="14.25" customHeight="1" x14ac:dyDescent="0.2">
      <c r="A668" s="364"/>
      <c r="B668" s="355"/>
      <c r="C668" s="355"/>
      <c r="D668" s="355"/>
      <c r="E668" s="365"/>
      <c r="F668" s="355"/>
      <c r="G668" s="355"/>
      <c r="H668" s="355"/>
      <c r="I668" s="355"/>
      <c r="J668" s="355"/>
      <c r="K668" s="355"/>
      <c r="L668" s="355"/>
      <c r="M668" s="355"/>
      <c r="N668" s="355"/>
      <c r="O668" s="355"/>
      <c r="P668" s="355"/>
      <c r="Q668" s="355"/>
      <c r="R668" s="355"/>
      <c r="S668" s="355"/>
      <c r="T668" s="355"/>
      <c r="U668" s="355"/>
      <c r="V668" s="355"/>
      <c r="W668" s="355"/>
      <c r="X668" s="355"/>
      <c r="Y668" s="355"/>
      <c r="Z668" s="355"/>
      <c r="AA668" s="355"/>
    </row>
    <row r="669" spans="1:27" ht="14.25" customHeight="1" x14ac:dyDescent="0.2">
      <c r="A669" s="364"/>
      <c r="B669" s="355"/>
      <c r="C669" s="355"/>
      <c r="D669" s="355"/>
      <c r="E669" s="365"/>
      <c r="F669" s="355"/>
      <c r="G669" s="355"/>
      <c r="H669" s="355"/>
      <c r="I669" s="355"/>
      <c r="J669" s="355"/>
      <c r="K669" s="355"/>
      <c r="L669" s="355"/>
      <c r="M669" s="355"/>
      <c r="N669" s="355"/>
      <c r="O669" s="355"/>
      <c r="P669" s="355"/>
      <c r="Q669" s="355"/>
      <c r="R669" s="355"/>
      <c r="S669" s="355"/>
      <c r="T669" s="355"/>
      <c r="U669" s="355"/>
      <c r="V669" s="355"/>
      <c r="W669" s="355"/>
      <c r="X669" s="355"/>
      <c r="Y669" s="355"/>
      <c r="Z669" s="355"/>
      <c r="AA669" s="355"/>
    </row>
    <row r="670" spans="1:27" ht="14.25" customHeight="1" x14ac:dyDescent="0.2">
      <c r="A670" s="364"/>
      <c r="B670" s="355"/>
      <c r="C670" s="355"/>
      <c r="D670" s="355"/>
      <c r="E670" s="365"/>
      <c r="F670" s="355"/>
      <c r="G670" s="355"/>
      <c r="H670" s="355"/>
      <c r="I670" s="355"/>
      <c r="J670" s="355"/>
      <c r="K670" s="355"/>
      <c r="L670" s="355"/>
      <c r="M670" s="355"/>
      <c r="N670" s="355"/>
      <c r="O670" s="355"/>
      <c r="P670" s="355"/>
      <c r="Q670" s="355"/>
      <c r="R670" s="355"/>
      <c r="S670" s="355"/>
      <c r="T670" s="355"/>
      <c r="U670" s="355"/>
      <c r="V670" s="355"/>
      <c r="W670" s="355"/>
      <c r="X670" s="355"/>
      <c r="Y670" s="355"/>
      <c r="Z670" s="355"/>
      <c r="AA670" s="355"/>
    </row>
    <row r="671" spans="1:27" ht="14.25" customHeight="1" x14ac:dyDescent="0.2">
      <c r="A671" s="364"/>
      <c r="B671" s="355"/>
      <c r="C671" s="355"/>
      <c r="D671" s="355"/>
      <c r="E671" s="365"/>
      <c r="F671" s="355"/>
      <c r="G671" s="355"/>
      <c r="H671" s="355"/>
      <c r="I671" s="355"/>
      <c r="J671" s="355"/>
      <c r="K671" s="355"/>
      <c r="L671" s="355"/>
      <c r="M671" s="355"/>
      <c r="N671" s="355"/>
      <c r="O671" s="355"/>
      <c r="P671" s="355"/>
      <c r="Q671" s="355"/>
      <c r="R671" s="355"/>
      <c r="S671" s="355"/>
      <c r="T671" s="355"/>
      <c r="U671" s="355"/>
      <c r="V671" s="355"/>
      <c r="W671" s="355"/>
      <c r="X671" s="355"/>
      <c r="Y671" s="355"/>
      <c r="Z671" s="355"/>
      <c r="AA671" s="355"/>
    </row>
    <row r="672" spans="1:27" ht="14.25" customHeight="1" x14ac:dyDescent="0.2">
      <c r="A672" s="364"/>
      <c r="B672" s="355"/>
      <c r="C672" s="355"/>
      <c r="D672" s="355"/>
      <c r="E672" s="365"/>
      <c r="F672" s="355"/>
      <c r="G672" s="355"/>
      <c r="H672" s="355"/>
      <c r="I672" s="355"/>
      <c r="J672" s="355"/>
      <c r="K672" s="355"/>
      <c r="L672" s="355"/>
      <c r="M672" s="355"/>
      <c r="N672" s="355"/>
      <c r="O672" s="355"/>
      <c r="P672" s="355"/>
      <c r="Q672" s="355"/>
      <c r="R672" s="355"/>
      <c r="S672" s="355"/>
      <c r="T672" s="355"/>
      <c r="U672" s="355"/>
      <c r="V672" s="355"/>
      <c r="W672" s="355"/>
      <c r="X672" s="355"/>
      <c r="Y672" s="355"/>
      <c r="Z672" s="355"/>
      <c r="AA672" s="355"/>
    </row>
    <row r="673" spans="1:27" ht="14.25" customHeight="1" x14ac:dyDescent="0.2">
      <c r="A673" s="364"/>
      <c r="B673" s="355"/>
      <c r="C673" s="355"/>
      <c r="D673" s="355"/>
      <c r="E673" s="365"/>
      <c r="F673" s="355"/>
      <c r="G673" s="355"/>
      <c r="H673" s="355"/>
      <c r="I673" s="355"/>
      <c r="J673" s="355"/>
      <c r="K673" s="355"/>
      <c r="L673" s="355"/>
      <c r="M673" s="355"/>
      <c r="N673" s="355"/>
      <c r="O673" s="355"/>
      <c r="P673" s="355"/>
      <c r="Q673" s="355"/>
      <c r="R673" s="355"/>
      <c r="S673" s="355"/>
      <c r="T673" s="355"/>
      <c r="U673" s="355"/>
      <c r="V673" s="355"/>
      <c r="W673" s="355"/>
      <c r="X673" s="355"/>
      <c r="Y673" s="355"/>
      <c r="Z673" s="355"/>
      <c r="AA673" s="355"/>
    </row>
    <row r="674" spans="1:27" ht="14.25" customHeight="1" x14ac:dyDescent="0.2">
      <c r="A674" s="364"/>
      <c r="B674" s="355"/>
      <c r="C674" s="355"/>
      <c r="D674" s="355"/>
      <c r="E674" s="365"/>
      <c r="F674" s="355"/>
      <c r="G674" s="355"/>
      <c r="H674" s="355"/>
      <c r="I674" s="355"/>
      <c r="J674" s="355"/>
      <c r="K674" s="355"/>
      <c r="L674" s="355"/>
      <c r="M674" s="355"/>
      <c r="N674" s="355"/>
      <c r="O674" s="355"/>
      <c r="P674" s="355"/>
      <c r="Q674" s="355"/>
      <c r="R674" s="355"/>
      <c r="S674" s="355"/>
      <c r="T674" s="355"/>
      <c r="U674" s="355"/>
      <c r="V674" s="355"/>
      <c r="W674" s="355"/>
      <c r="X674" s="355"/>
      <c r="Y674" s="355"/>
      <c r="Z674" s="355"/>
      <c r="AA674" s="355"/>
    </row>
    <row r="675" spans="1:27" ht="14.25" customHeight="1" x14ac:dyDescent="0.2">
      <c r="A675" s="364"/>
      <c r="B675" s="355"/>
      <c r="C675" s="355"/>
      <c r="D675" s="355"/>
      <c r="E675" s="365"/>
      <c r="F675" s="355"/>
      <c r="G675" s="355"/>
      <c r="H675" s="355"/>
      <c r="I675" s="355"/>
      <c r="J675" s="355"/>
      <c r="K675" s="355"/>
      <c r="L675" s="355"/>
      <c r="M675" s="355"/>
      <c r="N675" s="355"/>
      <c r="O675" s="355"/>
      <c r="P675" s="355"/>
      <c r="Q675" s="355"/>
      <c r="R675" s="355"/>
      <c r="S675" s="355"/>
      <c r="T675" s="355"/>
      <c r="U675" s="355"/>
      <c r="V675" s="355"/>
      <c r="W675" s="355"/>
      <c r="X675" s="355"/>
      <c r="Y675" s="355"/>
      <c r="Z675" s="355"/>
      <c r="AA675" s="355"/>
    </row>
    <row r="676" spans="1:27" ht="14.25" customHeight="1" x14ac:dyDescent="0.2">
      <c r="A676" s="364"/>
      <c r="B676" s="355"/>
      <c r="C676" s="355"/>
      <c r="D676" s="355"/>
      <c r="E676" s="365"/>
      <c r="F676" s="355"/>
      <c r="G676" s="355"/>
      <c r="H676" s="355"/>
      <c r="I676" s="355"/>
      <c r="J676" s="355"/>
      <c r="K676" s="355"/>
      <c r="L676" s="355"/>
      <c r="M676" s="355"/>
      <c r="N676" s="355"/>
      <c r="O676" s="355"/>
      <c r="P676" s="355"/>
      <c r="Q676" s="355"/>
      <c r="R676" s="355"/>
      <c r="S676" s="355"/>
      <c r="T676" s="355"/>
      <c r="U676" s="355"/>
      <c r="V676" s="355"/>
      <c r="W676" s="355"/>
      <c r="X676" s="355"/>
      <c r="Y676" s="355"/>
      <c r="Z676" s="355"/>
      <c r="AA676" s="355"/>
    </row>
    <row r="677" spans="1:27" ht="14.25" customHeight="1" x14ac:dyDescent="0.2">
      <c r="A677" s="364"/>
      <c r="B677" s="355"/>
      <c r="C677" s="355"/>
      <c r="D677" s="355"/>
      <c r="E677" s="365"/>
      <c r="F677" s="355"/>
      <c r="G677" s="355"/>
      <c r="H677" s="355"/>
      <c r="I677" s="355"/>
      <c r="J677" s="355"/>
      <c r="K677" s="355"/>
      <c r="L677" s="355"/>
      <c r="M677" s="355"/>
      <c r="N677" s="355"/>
      <c r="O677" s="355"/>
      <c r="P677" s="355"/>
      <c r="Q677" s="355"/>
      <c r="R677" s="355"/>
      <c r="S677" s="355"/>
      <c r="T677" s="355"/>
      <c r="U677" s="355"/>
      <c r="V677" s="355"/>
      <c r="W677" s="355"/>
      <c r="X677" s="355"/>
      <c r="Y677" s="355"/>
      <c r="Z677" s="355"/>
      <c r="AA677" s="355"/>
    </row>
    <row r="678" spans="1:27" ht="14.25" customHeight="1" x14ac:dyDescent="0.2">
      <c r="A678" s="364"/>
      <c r="B678" s="355"/>
      <c r="C678" s="355"/>
      <c r="D678" s="355"/>
      <c r="E678" s="365"/>
      <c r="F678" s="355"/>
      <c r="G678" s="355"/>
      <c r="H678" s="355"/>
      <c r="I678" s="355"/>
      <c r="J678" s="355"/>
      <c r="K678" s="355"/>
      <c r="L678" s="355"/>
      <c r="M678" s="355"/>
      <c r="N678" s="355"/>
      <c r="O678" s="355"/>
      <c r="P678" s="355"/>
      <c r="Q678" s="355"/>
      <c r="R678" s="355"/>
      <c r="S678" s="355"/>
      <c r="T678" s="355"/>
      <c r="U678" s="355"/>
      <c r="V678" s="355"/>
      <c r="W678" s="355"/>
      <c r="X678" s="355"/>
      <c r="Y678" s="355"/>
      <c r="Z678" s="355"/>
      <c r="AA678" s="355"/>
    </row>
    <row r="679" spans="1:27" ht="14.25" customHeight="1" x14ac:dyDescent="0.2">
      <c r="A679" s="364"/>
      <c r="B679" s="355"/>
      <c r="C679" s="355"/>
      <c r="D679" s="355"/>
      <c r="E679" s="365"/>
      <c r="F679" s="355"/>
      <c r="G679" s="355"/>
      <c r="H679" s="355"/>
      <c r="I679" s="355"/>
      <c r="J679" s="355"/>
      <c r="K679" s="355"/>
      <c r="L679" s="355"/>
      <c r="M679" s="355"/>
      <c r="N679" s="355"/>
      <c r="O679" s="355"/>
      <c r="P679" s="355"/>
      <c r="Q679" s="355"/>
      <c r="R679" s="355"/>
      <c r="S679" s="355"/>
      <c r="T679" s="355"/>
      <c r="U679" s="355"/>
      <c r="V679" s="355"/>
      <c r="W679" s="355"/>
      <c r="X679" s="355"/>
      <c r="Y679" s="355"/>
      <c r="Z679" s="355"/>
      <c r="AA679" s="355"/>
    </row>
    <row r="680" spans="1:27" ht="14.25" customHeight="1" x14ac:dyDescent="0.2">
      <c r="A680" s="364"/>
      <c r="B680" s="355"/>
      <c r="C680" s="355"/>
      <c r="D680" s="355"/>
      <c r="E680" s="365"/>
      <c r="F680" s="355"/>
      <c r="G680" s="355"/>
      <c r="H680" s="355"/>
      <c r="I680" s="355"/>
      <c r="J680" s="355"/>
      <c r="K680" s="355"/>
      <c r="L680" s="355"/>
      <c r="M680" s="355"/>
      <c r="N680" s="355"/>
      <c r="O680" s="355"/>
      <c r="P680" s="355"/>
      <c r="Q680" s="355"/>
      <c r="R680" s="355"/>
      <c r="S680" s="355"/>
      <c r="T680" s="355"/>
      <c r="U680" s="355"/>
      <c r="V680" s="355"/>
      <c r="W680" s="355"/>
      <c r="X680" s="355"/>
      <c r="Y680" s="355"/>
      <c r="Z680" s="355"/>
      <c r="AA680" s="355"/>
    </row>
    <row r="681" spans="1:27" ht="14.25" customHeight="1" x14ac:dyDescent="0.2">
      <c r="A681" s="364"/>
      <c r="B681" s="355"/>
      <c r="C681" s="355"/>
      <c r="D681" s="355"/>
      <c r="E681" s="365"/>
      <c r="F681" s="355"/>
      <c r="G681" s="355"/>
      <c r="H681" s="355"/>
      <c r="I681" s="355"/>
      <c r="J681" s="355"/>
      <c r="K681" s="355"/>
      <c r="L681" s="355"/>
      <c r="M681" s="355"/>
      <c r="N681" s="355"/>
      <c r="O681" s="355"/>
      <c r="P681" s="355"/>
      <c r="Q681" s="355"/>
      <c r="R681" s="355"/>
      <c r="S681" s="355"/>
      <c r="T681" s="355"/>
      <c r="U681" s="355"/>
      <c r="V681" s="355"/>
      <c r="W681" s="355"/>
      <c r="X681" s="355"/>
      <c r="Y681" s="355"/>
      <c r="Z681" s="355"/>
      <c r="AA681" s="355"/>
    </row>
    <row r="682" spans="1:27" ht="14.25" customHeight="1" x14ac:dyDescent="0.2">
      <c r="A682" s="364"/>
      <c r="B682" s="355"/>
      <c r="C682" s="355"/>
      <c r="D682" s="355"/>
      <c r="E682" s="365"/>
      <c r="F682" s="355"/>
      <c r="G682" s="355"/>
      <c r="H682" s="355"/>
      <c r="I682" s="355"/>
      <c r="J682" s="355"/>
      <c r="K682" s="355"/>
      <c r="L682" s="355"/>
      <c r="M682" s="355"/>
      <c r="N682" s="355"/>
      <c r="O682" s="355"/>
      <c r="P682" s="355"/>
      <c r="Q682" s="355"/>
      <c r="R682" s="355"/>
      <c r="S682" s="355"/>
      <c r="T682" s="355"/>
      <c r="U682" s="355"/>
      <c r="V682" s="355"/>
      <c r="W682" s="355"/>
      <c r="X682" s="355"/>
      <c r="Y682" s="355"/>
      <c r="Z682" s="355"/>
      <c r="AA682" s="355"/>
    </row>
    <row r="683" spans="1:27" ht="14.25" customHeight="1" x14ac:dyDescent="0.2">
      <c r="A683" s="364"/>
      <c r="B683" s="355"/>
      <c r="C683" s="355"/>
      <c r="D683" s="355"/>
      <c r="E683" s="365"/>
      <c r="F683" s="355"/>
      <c r="G683" s="355"/>
      <c r="H683" s="355"/>
      <c r="I683" s="355"/>
      <c r="J683" s="355"/>
      <c r="K683" s="355"/>
      <c r="L683" s="355"/>
      <c r="M683" s="355"/>
      <c r="N683" s="355"/>
      <c r="O683" s="355"/>
      <c r="P683" s="355"/>
      <c r="Q683" s="355"/>
      <c r="R683" s="355"/>
      <c r="S683" s="355"/>
      <c r="T683" s="355"/>
      <c r="U683" s="355"/>
      <c r="V683" s="355"/>
      <c r="W683" s="355"/>
      <c r="X683" s="355"/>
      <c r="Y683" s="355"/>
      <c r="Z683" s="355"/>
      <c r="AA683" s="355"/>
    </row>
    <row r="684" spans="1:27" ht="14.25" customHeight="1" x14ac:dyDescent="0.2">
      <c r="A684" s="364"/>
      <c r="B684" s="355"/>
      <c r="C684" s="355"/>
      <c r="D684" s="355"/>
      <c r="E684" s="365"/>
      <c r="F684" s="355"/>
      <c r="G684" s="355"/>
      <c r="H684" s="355"/>
      <c r="I684" s="355"/>
      <c r="J684" s="355"/>
      <c r="K684" s="355"/>
      <c r="L684" s="355"/>
      <c r="M684" s="355"/>
      <c r="N684" s="355"/>
      <c r="O684" s="355"/>
      <c r="P684" s="355"/>
      <c r="Q684" s="355"/>
      <c r="R684" s="355"/>
      <c r="S684" s="355"/>
      <c r="T684" s="355"/>
      <c r="U684" s="355"/>
      <c r="V684" s="355"/>
      <c r="W684" s="355"/>
      <c r="X684" s="355"/>
      <c r="Y684" s="355"/>
      <c r="Z684" s="355"/>
      <c r="AA684" s="355"/>
    </row>
    <row r="685" spans="1:27" ht="14.25" customHeight="1" x14ac:dyDescent="0.2">
      <c r="A685" s="364"/>
      <c r="B685" s="355"/>
      <c r="C685" s="355"/>
      <c r="D685" s="355"/>
      <c r="E685" s="365"/>
      <c r="F685" s="355"/>
      <c r="G685" s="355"/>
      <c r="H685" s="355"/>
      <c r="I685" s="355"/>
      <c r="J685" s="355"/>
      <c r="K685" s="355"/>
      <c r="L685" s="355"/>
      <c r="M685" s="355"/>
      <c r="N685" s="355"/>
      <c r="O685" s="355"/>
      <c r="P685" s="355"/>
      <c r="Q685" s="355"/>
      <c r="R685" s="355"/>
      <c r="S685" s="355"/>
      <c r="T685" s="355"/>
      <c r="U685" s="355"/>
      <c r="V685" s="355"/>
      <c r="W685" s="355"/>
      <c r="X685" s="355"/>
      <c r="Y685" s="355"/>
      <c r="Z685" s="355"/>
      <c r="AA685" s="355"/>
    </row>
    <row r="686" spans="1:27" ht="14.25" customHeight="1" x14ac:dyDescent="0.2">
      <c r="A686" s="364"/>
      <c r="B686" s="355"/>
      <c r="C686" s="355"/>
      <c r="D686" s="355"/>
      <c r="E686" s="365"/>
      <c r="F686" s="355"/>
      <c r="G686" s="355"/>
      <c r="H686" s="355"/>
      <c r="I686" s="355"/>
      <c r="J686" s="355"/>
      <c r="K686" s="355"/>
      <c r="L686" s="355"/>
      <c r="M686" s="355"/>
      <c r="N686" s="355"/>
      <c r="O686" s="355"/>
      <c r="P686" s="355"/>
      <c r="Q686" s="355"/>
      <c r="R686" s="355"/>
      <c r="S686" s="355"/>
      <c r="T686" s="355"/>
      <c r="U686" s="355"/>
      <c r="V686" s="355"/>
      <c r="W686" s="355"/>
      <c r="X686" s="355"/>
      <c r="Y686" s="355"/>
      <c r="Z686" s="355"/>
      <c r="AA686" s="355"/>
    </row>
    <row r="687" spans="1:27" ht="14.25" customHeight="1" x14ac:dyDescent="0.2">
      <c r="A687" s="364"/>
      <c r="B687" s="355"/>
      <c r="C687" s="355"/>
      <c r="D687" s="355"/>
      <c r="E687" s="365"/>
      <c r="F687" s="355"/>
      <c r="G687" s="355"/>
      <c r="H687" s="355"/>
      <c r="I687" s="355"/>
      <c r="J687" s="355"/>
      <c r="K687" s="355"/>
      <c r="L687" s="355"/>
      <c r="M687" s="355"/>
      <c r="N687" s="355"/>
      <c r="O687" s="355"/>
      <c r="P687" s="355"/>
      <c r="Q687" s="355"/>
      <c r="R687" s="355"/>
      <c r="S687" s="355"/>
      <c r="T687" s="355"/>
      <c r="U687" s="355"/>
      <c r="V687" s="355"/>
      <c r="W687" s="355"/>
      <c r="X687" s="355"/>
      <c r="Y687" s="355"/>
      <c r="Z687" s="355"/>
      <c r="AA687" s="355"/>
    </row>
    <row r="688" spans="1:27" ht="14.25" customHeight="1" x14ac:dyDescent="0.2">
      <c r="A688" s="364"/>
      <c r="B688" s="355"/>
      <c r="C688" s="355"/>
      <c r="D688" s="355"/>
      <c r="E688" s="365"/>
      <c r="F688" s="355"/>
      <c r="G688" s="355"/>
      <c r="H688" s="355"/>
      <c r="I688" s="355"/>
      <c r="J688" s="355"/>
      <c r="K688" s="355"/>
      <c r="L688" s="355"/>
      <c r="M688" s="355"/>
      <c r="N688" s="355"/>
      <c r="O688" s="355"/>
      <c r="P688" s="355"/>
      <c r="Q688" s="355"/>
      <c r="R688" s="355"/>
      <c r="S688" s="355"/>
      <c r="T688" s="355"/>
      <c r="U688" s="355"/>
      <c r="V688" s="355"/>
      <c r="W688" s="355"/>
      <c r="X688" s="355"/>
      <c r="Y688" s="355"/>
      <c r="Z688" s="355"/>
      <c r="AA688" s="355"/>
    </row>
    <row r="689" spans="1:27" ht="14.25" customHeight="1" x14ac:dyDescent="0.2">
      <c r="A689" s="364"/>
      <c r="B689" s="355"/>
      <c r="C689" s="355"/>
      <c r="D689" s="355"/>
      <c r="E689" s="365"/>
      <c r="F689" s="355"/>
      <c r="G689" s="355"/>
      <c r="H689" s="355"/>
      <c r="I689" s="355"/>
      <c r="J689" s="355"/>
      <c r="K689" s="355"/>
      <c r="L689" s="355"/>
      <c r="M689" s="355"/>
      <c r="N689" s="355"/>
      <c r="O689" s="355"/>
      <c r="P689" s="355"/>
      <c r="Q689" s="355"/>
      <c r="R689" s="355"/>
      <c r="S689" s="355"/>
      <c r="T689" s="355"/>
      <c r="U689" s="355"/>
      <c r="V689" s="355"/>
      <c r="W689" s="355"/>
      <c r="X689" s="355"/>
      <c r="Y689" s="355"/>
      <c r="Z689" s="355"/>
      <c r="AA689" s="355"/>
    </row>
    <row r="690" spans="1:27" ht="14.25" customHeight="1" x14ac:dyDescent="0.2">
      <c r="A690" s="364"/>
      <c r="B690" s="355"/>
      <c r="C690" s="355"/>
      <c r="D690" s="355"/>
      <c r="E690" s="365"/>
      <c r="F690" s="355"/>
      <c r="G690" s="355"/>
      <c r="H690" s="355"/>
      <c r="I690" s="355"/>
      <c r="J690" s="355"/>
      <c r="K690" s="355"/>
      <c r="L690" s="355"/>
      <c r="M690" s="355"/>
      <c r="N690" s="355"/>
      <c r="O690" s="355"/>
      <c r="P690" s="355"/>
      <c r="Q690" s="355"/>
      <c r="R690" s="355"/>
      <c r="S690" s="355"/>
      <c r="T690" s="355"/>
      <c r="U690" s="355"/>
      <c r="V690" s="355"/>
      <c r="W690" s="355"/>
      <c r="X690" s="355"/>
      <c r="Y690" s="355"/>
      <c r="Z690" s="355"/>
      <c r="AA690" s="355"/>
    </row>
    <row r="691" spans="1:27" ht="14.25" customHeight="1" x14ac:dyDescent="0.2">
      <c r="A691" s="364"/>
      <c r="B691" s="355"/>
      <c r="C691" s="355"/>
      <c r="D691" s="355"/>
      <c r="E691" s="365"/>
      <c r="F691" s="355"/>
      <c r="G691" s="355"/>
      <c r="H691" s="355"/>
      <c r="I691" s="355"/>
      <c r="J691" s="355"/>
      <c r="K691" s="355"/>
      <c r="L691" s="355"/>
      <c r="M691" s="355"/>
      <c r="N691" s="355"/>
      <c r="O691" s="355"/>
      <c r="P691" s="355"/>
      <c r="Q691" s="355"/>
      <c r="R691" s="355"/>
      <c r="S691" s="355"/>
      <c r="T691" s="355"/>
      <c r="U691" s="355"/>
      <c r="V691" s="355"/>
      <c r="W691" s="355"/>
      <c r="X691" s="355"/>
      <c r="Y691" s="355"/>
      <c r="Z691" s="355"/>
      <c r="AA691" s="355"/>
    </row>
    <row r="692" spans="1:27" ht="14.25" customHeight="1" x14ac:dyDescent="0.2">
      <c r="A692" s="364"/>
      <c r="B692" s="355"/>
      <c r="C692" s="355"/>
      <c r="D692" s="355"/>
      <c r="E692" s="365"/>
      <c r="F692" s="355"/>
      <c r="G692" s="355"/>
      <c r="H692" s="355"/>
      <c r="I692" s="355"/>
      <c r="J692" s="355"/>
      <c r="K692" s="355"/>
      <c r="L692" s="355"/>
      <c r="M692" s="355"/>
      <c r="N692" s="355"/>
      <c r="O692" s="355"/>
      <c r="P692" s="355"/>
      <c r="Q692" s="355"/>
      <c r="R692" s="355"/>
      <c r="S692" s="355"/>
      <c r="T692" s="355"/>
      <c r="U692" s="355"/>
      <c r="V692" s="355"/>
      <c r="W692" s="355"/>
      <c r="X692" s="355"/>
      <c r="Y692" s="355"/>
      <c r="Z692" s="355"/>
      <c r="AA692" s="355"/>
    </row>
    <row r="693" spans="1:27" ht="14.25" customHeight="1" x14ac:dyDescent="0.2">
      <c r="A693" s="364"/>
      <c r="B693" s="355"/>
      <c r="C693" s="355"/>
      <c r="D693" s="355"/>
      <c r="E693" s="365"/>
      <c r="F693" s="355"/>
      <c r="G693" s="355"/>
      <c r="H693" s="355"/>
      <c r="I693" s="355"/>
      <c r="J693" s="355"/>
      <c r="K693" s="355"/>
      <c r="L693" s="355"/>
      <c r="M693" s="355"/>
      <c r="N693" s="355"/>
      <c r="O693" s="355"/>
      <c r="P693" s="355"/>
      <c r="Q693" s="355"/>
      <c r="R693" s="355"/>
      <c r="S693" s="355"/>
      <c r="T693" s="355"/>
      <c r="U693" s="355"/>
      <c r="V693" s="355"/>
      <c r="W693" s="355"/>
      <c r="X693" s="355"/>
      <c r="Y693" s="355"/>
      <c r="Z693" s="355"/>
      <c r="AA693" s="355"/>
    </row>
    <row r="694" spans="1:27" ht="14.25" customHeight="1" x14ac:dyDescent="0.2">
      <c r="A694" s="364"/>
      <c r="B694" s="355"/>
      <c r="C694" s="355"/>
      <c r="D694" s="355"/>
      <c r="E694" s="365"/>
      <c r="F694" s="355"/>
      <c r="G694" s="355"/>
      <c r="H694" s="355"/>
      <c r="I694" s="355"/>
      <c r="J694" s="355"/>
      <c r="K694" s="355"/>
      <c r="L694" s="355"/>
      <c r="M694" s="355"/>
      <c r="N694" s="355"/>
      <c r="O694" s="355"/>
      <c r="P694" s="355"/>
      <c r="Q694" s="355"/>
      <c r="R694" s="355"/>
      <c r="S694" s="355"/>
      <c r="T694" s="355"/>
      <c r="U694" s="355"/>
      <c r="V694" s="355"/>
      <c r="W694" s="355"/>
      <c r="X694" s="355"/>
      <c r="Y694" s="355"/>
      <c r="Z694" s="355"/>
      <c r="AA694" s="355"/>
    </row>
    <row r="695" spans="1:27" ht="14.25" customHeight="1" x14ac:dyDescent="0.2">
      <c r="A695" s="364"/>
      <c r="B695" s="355"/>
      <c r="C695" s="355"/>
      <c r="D695" s="355"/>
      <c r="E695" s="365"/>
      <c r="F695" s="355"/>
      <c r="G695" s="355"/>
      <c r="H695" s="355"/>
      <c r="I695" s="355"/>
      <c r="J695" s="355"/>
      <c r="K695" s="355"/>
      <c r="L695" s="355"/>
      <c r="M695" s="355"/>
      <c r="N695" s="355"/>
      <c r="O695" s="355"/>
      <c r="P695" s="355"/>
      <c r="Q695" s="355"/>
      <c r="R695" s="355"/>
      <c r="S695" s="355"/>
      <c r="T695" s="355"/>
      <c r="U695" s="355"/>
      <c r="V695" s="355"/>
      <c r="W695" s="355"/>
      <c r="X695" s="355"/>
      <c r="Y695" s="355"/>
      <c r="Z695" s="355"/>
      <c r="AA695" s="355"/>
    </row>
    <row r="696" spans="1:27" ht="14.25" customHeight="1" x14ac:dyDescent="0.2">
      <c r="A696" s="364"/>
      <c r="B696" s="355"/>
      <c r="C696" s="355"/>
      <c r="D696" s="355"/>
      <c r="E696" s="365"/>
      <c r="F696" s="355"/>
      <c r="G696" s="355"/>
      <c r="H696" s="355"/>
      <c r="I696" s="355"/>
      <c r="J696" s="355"/>
      <c r="K696" s="355"/>
      <c r="L696" s="355"/>
      <c r="M696" s="355"/>
      <c r="N696" s="355"/>
      <c r="O696" s="355"/>
      <c r="P696" s="355"/>
      <c r="Q696" s="355"/>
      <c r="R696" s="355"/>
      <c r="S696" s="355"/>
      <c r="T696" s="355"/>
      <c r="U696" s="355"/>
      <c r="V696" s="355"/>
      <c r="W696" s="355"/>
      <c r="X696" s="355"/>
      <c r="Y696" s="355"/>
      <c r="Z696" s="355"/>
      <c r="AA696" s="355"/>
    </row>
    <row r="697" spans="1:27" ht="14.25" customHeight="1" x14ac:dyDescent="0.2">
      <c r="A697" s="364"/>
      <c r="B697" s="355"/>
      <c r="C697" s="355"/>
      <c r="D697" s="355"/>
      <c r="E697" s="365"/>
      <c r="F697" s="355"/>
      <c r="G697" s="355"/>
      <c r="H697" s="355"/>
      <c r="I697" s="355"/>
      <c r="J697" s="355"/>
      <c r="K697" s="355"/>
      <c r="L697" s="355"/>
      <c r="M697" s="355"/>
      <c r="N697" s="355"/>
      <c r="O697" s="355"/>
      <c r="P697" s="355"/>
      <c r="Q697" s="355"/>
      <c r="R697" s="355"/>
      <c r="S697" s="355"/>
      <c r="T697" s="355"/>
      <c r="U697" s="355"/>
      <c r="V697" s="355"/>
      <c r="W697" s="355"/>
      <c r="X697" s="355"/>
      <c r="Y697" s="355"/>
      <c r="Z697" s="355"/>
      <c r="AA697" s="355"/>
    </row>
    <row r="698" spans="1:27" ht="14.25" customHeight="1" x14ac:dyDescent="0.2">
      <c r="A698" s="364"/>
      <c r="B698" s="355"/>
      <c r="C698" s="355"/>
      <c r="D698" s="355"/>
      <c r="E698" s="365"/>
      <c r="F698" s="355"/>
      <c r="G698" s="355"/>
      <c r="H698" s="355"/>
      <c r="I698" s="355"/>
      <c r="J698" s="355"/>
      <c r="K698" s="355"/>
      <c r="L698" s="355"/>
      <c r="M698" s="355"/>
      <c r="N698" s="355"/>
      <c r="O698" s="355"/>
      <c r="P698" s="355"/>
      <c r="Q698" s="355"/>
      <c r="R698" s="355"/>
      <c r="S698" s="355"/>
      <c r="T698" s="355"/>
      <c r="U698" s="355"/>
      <c r="V698" s="355"/>
      <c r="W698" s="355"/>
      <c r="X698" s="355"/>
      <c r="Y698" s="355"/>
      <c r="Z698" s="355"/>
      <c r="AA698" s="355"/>
    </row>
    <row r="699" spans="1:27" ht="14.25" customHeight="1" x14ac:dyDescent="0.2">
      <c r="A699" s="364"/>
      <c r="B699" s="355"/>
      <c r="C699" s="355"/>
      <c r="D699" s="355"/>
      <c r="E699" s="365"/>
      <c r="F699" s="355"/>
      <c r="G699" s="355"/>
      <c r="H699" s="355"/>
      <c r="I699" s="355"/>
      <c r="J699" s="355"/>
      <c r="K699" s="355"/>
      <c r="L699" s="355"/>
      <c r="M699" s="355"/>
      <c r="N699" s="355"/>
      <c r="O699" s="355"/>
      <c r="P699" s="355"/>
      <c r="Q699" s="355"/>
      <c r="R699" s="355"/>
      <c r="S699" s="355"/>
      <c r="T699" s="355"/>
      <c r="U699" s="355"/>
      <c r="V699" s="355"/>
      <c r="W699" s="355"/>
      <c r="X699" s="355"/>
      <c r="Y699" s="355"/>
      <c r="Z699" s="355"/>
      <c r="AA699" s="355"/>
    </row>
    <row r="700" spans="1:27" ht="14.25" customHeight="1" x14ac:dyDescent="0.2">
      <c r="A700" s="364"/>
      <c r="B700" s="355"/>
      <c r="C700" s="355"/>
      <c r="D700" s="355"/>
      <c r="E700" s="365"/>
      <c r="F700" s="355"/>
      <c r="G700" s="355"/>
      <c r="H700" s="355"/>
      <c r="I700" s="355"/>
      <c r="J700" s="355"/>
      <c r="K700" s="355"/>
      <c r="L700" s="355"/>
      <c r="M700" s="355"/>
      <c r="N700" s="355"/>
      <c r="O700" s="355"/>
      <c r="P700" s="355"/>
      <c r="Q700" s="355"/>
      <c r="R700" s="355"/>
      <c r="S700" s="355"/>
      <c r="T700" s="355"/>
      <c r="U700" s="355"/>
      <c r="V700" s="355"/>
      <c r="W700" s="355"/>
      <c r="X700" s="355"/>
      <c r="Y700" s="355"/>
      <c r="Z700" s="355"/>
      <c r="AA700" s="355"/>
    </row>
    <row r="701" spans="1:27" ht="14.25" customHeight="1" x14ac:dyDescent="0.2">
      <c r="A701" s="364"/>
      <c r="B701" s="355"/>
      <c r="C701" s="355"/>
      <c r="D701" s="355"/>
      <c r="E701" s="365"/>
      <c r="F701" s="355"/>
      <c r="G701" s="355"/>
      <c r="H701" s="355"/>
      <c r="I701" s="355"/>
      <c r="J701" s="355"/>
      <c r="K701" s="355"/>
      <c r="L701" s="355"/>
      <c r="M701" s="355"/>
      <c r="N701" s="355"/>
      <c r="O701" s="355"/>
      <c r="P701" s="355"/>
      <c r="Q701" s="355"/>
      <c r="R701" s="355"/>
      <c r="S701" s="355"/>
      <c r="T701" s="355"/>
      <c r="U701" s="355"/>
      <c r="V701" s="355"/>
      <c r="W701" s="355"/>
      <c r="X701" s="355"/>
      <c r="Y701" s="355"/>
      <c r="Z701" s="355"/>
      <c r="AA701" s="355"/>
    </row>
    <row r="702" spans="1:27" ht="14.25" customHeight="1" x14ac:dyDescent="0.2">
      <c r="A702" s="364"/>
      <c r="B702" s="355"/>
      <c r="C702" s="355"/>
      <c r="D702" s="355"/>
      <c r="E702" s="365"/>
      <c r="F702" s="355"/>
      <c r="G702" s="355"/>
      <c r="H702" s="355"/>
      <c r="I702" s="355"/>
      <c r="J702" s="355"/>
      <c r="K702" s="355"/>
      <c r="L702" s="355"/>
      <c r="M702" s="355"/>
      <c r="N702" s="355"/>
      <c r="O702" s="355"/>
      <c r="P702" s="355"/>
      <c r="Q702" s="355"/>
      <c r="R702" s="355"/>
      <c r="S702" s="355"/>
      <c r="T702" s="355"/>
      <c r="U702" s="355"/>
      <c r="V702" s="355"/>
      <c r="W702" s="355"/>
      <c r="X702" s="355"/>
      <c r="Y702" s="355"/>
      <c r="Z702" s="355"/>
      <c r="AA702" s="355"/>
    </row>
    <row r="703" spans="1:27" ht="14.25" customHeight="1" x14ac:dyDescent="0.2">
      <c r="A703" s="364"/>
      <c r="B703" s="355"/>
      <c r="C703" s="355"/>
      <c r="D703" s="355"/>
      <c r="E703" s="365"/>
      <c r="F703" s="355"/>
      <c r="G703" s="355"/>
      <c r="H703" s="355"/>
      <c r="I703" s="355"/>
      <c r="J703" s="355"/>
      <c r="K703" s="355"/>
      <c r="L703" s="355"/>
      <c r="M703" s="355"/>
      <c r="N703" s="355"/>
      <c r="O703" s="355"/>
      <c r="P703" s="355"/>
      <c r="Q703" s="355"/>
      <c r="R703" s="355"/>
      <c r="S703" s="355"/>
      <c r="T703" s="355"/>
      <c r="U703" s="355"/>
      <c r="V703" s="355"/>
      <c r="W703" s="355"/>
      <c r="X703" s="355"/>
      <c r="Y703" s="355"/>
      <c r="Z703" s="355"/>
      <c r="AA703" s="355"/>
    </row>
    <row r="704" spans="1:27" ht="14.25" customHeight="1" x14ac:dyDescent="0.2">
      <c r="A704" s="364"/>
      <c r="B704" s="355"/>
      <c r="C704" s="355"/>
      <c r="D704" s="355"/>
      <c r="E704" s="365"/>
      <c r="F704" s="355"/>
      <c r="G704" s="355"/>
      <c r="H704" s="355"/>
      <c r="I704" s="355"/>
      <c r="J704" s="355"/>
      <c r="K704" s="355"/>
      <c r="L704" s="355"/>
      <c r="M704" s="355"/>
      <c r="N704" s="355"/>
      <c r="O704" s="355"/>
      <c r="P704" s="355"/>
      <c r="Q704" s="355"/>
      <c r="R704" s="355"/>
      <c r="S704" s="355"/>
      <c r="T704" s="355"/>
      <c r="U704" s="355"/>
      <c r="V704" s="355"/>
      <c r="W704" s="355"/>
      <c r="X704" s="355"/>
      <c r="Y704" s="355"/>
      <c r="Z704" s="355"/>
      <c r="AA704" s="355"/>
    </row>
    <row r="705" spans="1:27" ht="14.25" customHeight="1" x14ac:dyDescent="0.2">
      <c r="A705" s="364"/>
      <c r="B705" s="355"/>
      <c r="C705" s="355"/>
      <c r="D705" s="355"/>
      <c r="E705" s="365"/>
      <c r="F705" s="355"/>
      <c r="G705" s="355"/>
      <c r="H705" s="355"/>
      <c r="I705" s="355"/>
      <c r="J705" s="355"/>
      <c r="K705" s="355"/>
      <c r="L705" s="355"/>
      <c r="M705" s="355"/>
      <c r="N705" s="355"/>
      <c r="O705" s="355"/>
      <c r="P705" s="355"/>
      <c r="Q705" s="355"/>
      <c r="R705" s="355"/>
      <c r="S705" s="355"/>
      <c r="T705" s="355"/>
      <c r="U705" s="355"/>
      <c r="V705" s="355"/>
      <c r="W705" s="355"/>
      <c r="X705" s="355"/>
      <c r="Y705" s="355"/>
      <c r="Z705" s="355"/>
      <c r="AA705" s="355"/>
    </row>
    <row r="706" spans="1:27" ht="14.25" customHeight="1" x14ac:dyDescent="0.2">
      <c r="A706" s="364"/>
      <c r="B706" s="355"/>
      <c r="C706" s="355"/>
      <c r="D706" s="355"/>
      <c r="E706" s="365"/>
      <c r="F706" s="355"/>
      <c r="G706" s="355"/>
      <c r="H706" s="355"/>
      <c r="I706" s="355"/>
      <c r="J706" s="355"/>
      <c r="K706" s="355"/>
      <c r="L706" s="355"/>
      <c r="M706" s="355"/>
      <c r="N706" s="355"/>
      <c r="O706" s="355"/>
      <c r="P706" s="355"/>
      <c r="Q706" s="355"/>
      <c r="R706" s="355"/>
      <c r="S706" s="355"/>
      <c r="T706" s="355"/>
      <c r="U706" s="355"/>
      <c r="V706" s="355"/>
      <c r="W706" s="355"/>
      <c r="X706" s="355"/>
      <c r="Y706" s="355"/>
      <c r="Z706" s="355"/>
      <c r="AA706" s="355"/>
    </row>
    <row r="707" spans="1:27" ht="14.25" customHeight="1" x14ac:dyDescent="0.2">
      <c r="A707" s="364"/>
      <c r="B707" s="355"/>
      <c r="C707" s="355"/>
      <c r="D707" s="355"/>
      <c r="E707" s="365"/>
      <c r="F707" s="355"/>
      <c r="G707" s="355"/>
      <c r="H707" s="355"/>
      <c r="I707" s="355"/>
      <c r="J707" s="355"/>
      <c r="K707" s="355"/>
      <c r="L707" s="355"/>
      <c r="M707" s="355"/>
      <c r="N707" s="355"/>
      <c r="O707" s="355"/>
      <c r="P707" s="355"/>
      <c r="Q707" s="355"/>
      <c r="R707" s="355"/>
      <c r="S707" s="355"/>
      <c r="T707" s="355"/>
      <c r="U707" s="355"/>
      <c r="V707" s="355"/>
      <c r="W707" s="355"/>
      <c r="X707" s="355"/>
      <c r="Y707" s="355"/>
      <c r="Z707" s="355"/>
      <c r="AA707" s="355"/>
    </row>
    <row r="708" spans="1:27" ht="14.25" customHeight="1" x14ac:dyDescent="0.2">
      <c r="A708" s="364"/>
      <c r="B708" s="355"/>
      <c r="C708" s="355"/>
      <c r="D708" s="355"/>
      <c r="E708" s="365"/>
      <c r="F708" s="355"/>
      <c r="G708" s="355"/>
      <c r="H708" s="355"/>
      <c r="I708" s="355"/>
      <c r="J708" s="355"/>
      <c r="K708" s="355"/>
      <c r="L708" s="355"/>
      <c r="M708" s="355"/>
      <c r="N708" s="355"/>
      <c r="O708" s="355"/>
      <c r="P708" s="355"/>
      <c r="Q708" s="355"/>
      <c r="R708" s="355"/>
      <c r="S708" s="355"/>
      <c r="T708" s="355"/>
      <c r="U708" s="355"/>
      <c r="V708" s="355"/>
      <c r="W708" s="355"/>
      <c r="X708" s="355"/>
      <c r="Y708" s="355"/>
      <c r="Z708" s="355"/>
      <c r="AA708" s="355"/>
    </row>
    <row r="709" spans="1:27" ht="14.25" customHeight="1" x14ac:dyDescent="0.2">
      <c r="A709" s="364"/>
      <c r="B709" s="355"/>
      <c r="C709" s="355"/>
      <c r="D709" s="355"/>
      <c r="E709" s="365"/>
      <c r="F709" s="355"/>
      <c r="G709" s="355"/>
      <c r="H709" s="355"/>
      <c r="I709" s="355"/>
      <c r="J709" s="355"/>
      <c r="K709" s="355"/>
      <c r="L709" s="355"/>
      <c r="M709" s="355"/>
      <c r="N709" s="355"/>
      <c r="O709" s="355"/>
      <c r="P709" s="355"/>
      <c r="Q709" s="355"/>
      <c r="R709" s="355"/>
      <c r="S709" s="355"/>
      <c r="T709" s="355"/>
      <c r="U709" s="355"/>
      <c r="V709" s="355"/>
      <c r="W709" s="355"/>
      <c r="X709" s="355"/>
      <c r="Y709" s="355"/>
      <c r="Z709" s="355"/>
      <c r="AA709" s="355"/>
    </row>
    <row r="710" spans="1:27" ht="14.25" customHeight="1" x14ac:dyDescent="0.2">
      <c r="A710" s="364"/>
      <c r="B710" s="355"/>
      <c r="C710" s="355"/>
      <c r="D710" s="355"/>
      <c r="E710" s="365"/>
      <c r="F710" s="355"/>
      <c r="G710" s="355"/>
      <c r="H710" s="355"/>
      <c r="I710" s="355"/>
      <c r="J710" s="355"/>
      <c r="K710" s="355"/>
      <c r="L710" s="355"/>
      <c r="M710" s="355"/>
      <c r="N710" s="355"/>
      <c r="O710" s="355"/>
      <c r="P710" s="355"/>
      <c r="Q710" s="355"/>
      <c r="R710" s="355"/>
      <c r="S710" s="355"/>
      <c r="T710" s="355"/>
      <c r="U710" s="355"/>
      <c r="V710" s="355"/>
      <c r="W710" s="355"/>
      <c r="X710" s="355"/>
      <c r="Y710" s="355"/>
      <c r="Z710" s="355"/>
      <c r="AA710" s="355"/>
    </row>
    <row r="711" spans="1:27" ht="14.25" customHeight="1" x14ac:dyDescent="0.2">
      <c r="A711" s="364"/>
      <c r="B711" s="355"/>
      <c r="C711" s="355"/>
      <c r="D711" s="355"/>
      <c r="E711" s="365"/>
      <c r="F711" s="355"/>
      <c r="G711" s="355"/>
      <c r="H711" s="355"/>
      <c r="I711" s="355"/>
      <c r="J711" s="355"/>
      <c r="K711" s="355"/>
      <c r="L711" s="355"/>
      <c r="M711" s="355"/>
      <c r="N711" s="355"/>
      <c r="O711" s="355"/>
      <c r="P711" s="355"/>
      <c r="Q711" s="355"/>
      <c r="R711" s="355"/>
      <c r="S711" s="355"/>
      <c r="T711" s="355"/>
      <c r="U711" s="355"/>
      <c r="V711" s="355"/>
      <c r="W711" s="355"/>
      <c r="X711" s="355"/>
      <c r="Y711" s="355"/>
      <c r="Z711" s="355"/>
      <c r="AA711" s="355"/>
    </row>
    <row r="712" spans="1:27" ht="14.25" customHeight="1" x14ac:dyDescent="0.2">
      <c r="A712" s="364"/>
      <c r="B712" s="355"/>
      <c r="C712" s="355"/>
      <c r="D712" s="355"/>
      <c r="E712" s="365"/>
      <c r="F712" s="355"/>
      <c r="G712" s="355"/>
      <c r="H712" s="355"/>
      <c r="I712" s="355"/>
      <c r="J712" s="355"/>
      <c r="K712" s="355"/>
      <c r="L712" s="355"/>
      <c r="M712" s="355"/>
      <c r="N712" s="355"/>
      <c r="O712" s="355"/>
      <c r="P712" s="355"/>
      <c r="Q712" s="355"/>
      <c r="R712" s="355"/>
      <c r="S712" s="355"/>
      <c r="T712" s="355"/>
      <c r="U712" s="355"/>
      <c r="V712" s="355"/>
      <c r="W712" s="355"/>
      <c r="X712" s="355"/>
      <c r="Y712" s="355"/>
      <c r="Z712" s="355"/>
      <c r="AA712" s="355"/>
    </row>
    <row r="713" spans="1:27" ht="14.25" customHeight="1" x14ac:dyDescent="0.2">
      <c r="A713" s="364"/>
      <c r="B713" s="355"/>
      <c r="C713" s="355"/>
      <c r="D713" s="355"/>
      <c r="E713" s="365"/>
      <c r="F713" s="355"/>
      <c r="G713" s="355"/>
      <c r="H713" s="355"/>
      <c r="I713" s="355"/>
      <c r="J713" s="355"/>
      <c r="K713" s="355"/>
      <c r="L713" s="355"/>
      <c r="M713" s="355"/>
      <c r="N713" s="355"/>
      <c r="O713" s="355"/>
      <c r="P713" s="355"/>
      <c r="Q713" s="355"/>
      <c r="R713" s="355"/>
      <c r="S713" s="355"/>
      <c r="T713" s="355"/>
      <c r="U713" s="355"/>
      <c r="V713" s="355"/>
      <c r="W713" s="355"/>
      <c r="X713" s="355"/>
      <c r="Y713" s="355"/>
      <c r="Z713" s="355"/>
      <c r="AA713" s="355"/>
    </row>
    <row r="714" spans="1:27" ht="14.25" customHeight="1" x14ac:dyDescent="0.2">
      <c r="A714" s="364"/>
      <c r="B714" s="355"/>
      <c r="C714" s="355"/>
      <c r="D714" s="355"/>
      <c r="E714" s="365"/>
      <c r="F714" s="355"/>
      <c r="G714" s="355"/>
      <c r="H714" s="355"/>
      <c r="I714" s="355"/>
      <c r="J714" s="355"/>
      <c r="K714" s="355"/>
      <c r="L714" s="355"/>
      <c r="M714" s="355"/>
      <c r="N714" s="355"/>
      <c r="O714" s="355"/>
      <c r="P714" s="355"/>
      <c r="Q714" s="355"/>
      <c r="R714" s="355"/>
      <c r="S714" s="355"/>
      <c r="T714" s="355"/>
      <c r="U714" s="355"/>
      <c r="V714" s="355"/>
      <c r="W714" s="355"/>
      <c r="X714" s="355"/>
      <c r="Y714" s="355"/>
      <c r="Z714" s="355"/>
      <c r="AA714" s="355"/>
    </row>
    <row r="715" spans="1:27" ht="14.25" customHeight="1" x14ac:dyDescent="0.2">
      <c r="A715" s="364"/>
      <c r="B715" s="355"/>
      <c r="C715" s="355"/>
      <c r="D715" s="355"/>
      <c r="E715" s="365"/>
      <c r="F715" s="355"/>
      <c r="G715" s="355"/>
      <c r="H715" s="355"/>
      <c r="I715" s="355"/>
      <c r="J715" s="355"/>
      <c r="K715" s="355"/>
      <c r="L715" s="355"/>
      <c r="M715" s="355"/>
      <c r="N715" s="355"/>
      <c r="O715" s="355"/>
      <c r="P715" s="355"/>
      <c r="Q715" s="355"/>
      <c r="R715" s="355"/>
      <c r="S715" s="355"/>
      <c r="T715" s="355"/>
      <c r="U715" s="355"/>
      <c r="V715" s="355"/>
      <c r="W715" s="355"/>
      <c r="X715" s="355"/>
      <c r="Y715" s="355"/>
      <c r="Z715" s="355"/>
      <c r="AA715" s="355"/>
    </row>
    <row r="716" spans="1:27" ht="14.25" customHeight="1" x14ac:dyDescent="0.2">
      <c r="A716" s="364"/>
      <c r="B716" s="355"/>
      <c r="C716" s="355"/>
      <c r="D716" s="355"/>
      <c r="E716" s="365"/>
      <c r="F716" s="355"/>
      <c r="G716" s="355"/>
      <c r="H716" s="355"/>
      <c r="I716" s="355"/>
      <c r="J716" s="355"/>
      <c r="K716" s="355"/>
      <c r="L716" s="355"/>
      <c r="M716" s="355"/>
      <c r="N716" s="355"/>
      <c r="O716" s="355"/>
      <c r="P716" s="355"/>
      <c r="Q716" s="355"/>
      <c r="R716" s="355"/>
      <c r="S716" s="355"/>
      <c r="T716" s="355"/>
      <c r="U716" s="355"/>
      <c r="V716" s="355"/>
      <c r="W716" s="355"/>
      <c r="X716" s="355"/>
      <c r="Y716" s="355"/>
      <c r="Z716" s="355"/>
      <c r="AA716" s="355"/>
    </row>
    <row r="717" spans="1:27" ht="14.25" customHeight="1" x14ac:dyDescent="0.2">
      <c r="A717" s="364"/>
      <c r="B717" s="355"/>
      <c r="C717" s="355"/>
      <c r="D717" s="355"/>
      <c r="E717" s="365"/>
      <c r="F717" s="355"/>
      <c r="G717" s="355"/>
      <c r="H717" s="355"/>
      <c r="I717" s="355"/>
      <c r="J717" s="355"/>
      <c r="K717" s="355"/>
      <c r="L717" s="355"/>
      <c r="M717" s="355"/>
      <c r="N717" s="355"/>
      <c r="O717" s="355"/>
      <c r="P717" s="355"/>
      <c r="Q717" s="355"/>
      <c r="R717" s="355"/>
      <c r="S717" s="355"/>
      <c r="T717" s="355"/>
      <c r="U717" s="355"/>
      <c r="V717" s="355"/>
      <c r="W717" s="355"/>
      <c r="X717" s="355"/>
      <c r="Y717" s="355"/>
      <c r="Z717" s="355"/>
      <c r="AA717" s="355"/>
    </row>
    <row r="718" spans="1:27" ht="14.25" customHeight="1" x14ac:dyDescent="0.2">
      <c r="A718" s="364"/>
      <c r="B718" s="355"/>
      <c r="C718" s="355"/>
      <c r="D718" s="355"/>
      <c r="E718" s="365"/>
      <c r="F718" s="355"/>
      <c r="G718" s="355"/>
      <c r="H718" s="355"/>
      <c r="I718" s="355"/>
      <c r="J718" s="355"/>
      <c r="K718" s="355"/>
      <c r="L718" s="355"/>
      <c r="M718" s="355"/>
      <c r="N718" s="355"/>
      <c r="O718" s="355"/>
      <c r="P718" s="355"/>
      <c r="Q718" s="355"/>
      <c r="R718" s="355"/>
      <c r="S718" s="355"/>
      <c r="T718" s="355"/>
      <c r="U718" s="355"/>
      <c r="V718" s="355"/>
      <c r="W718" s="355"/>
      <c r="X718" s="355"/>
      <c r="Y718" s="355"/>
      <c r="Z718" s="355"/>
      <c r="AA718" s="355"/>
    </row>
    <row r="719" spans="1:27" ht="14.25" customHeight="1" x14ac:dyDescent="0.2">
      <c r="A719" s="364"/>
      <c r="B719" s="355"/>
      <c r="C719" s="355"/>
      <c r="D719" s="355"/>
      <c r="E719" s="365"/>
      <c r="F719" s="355"/>
      <c r="G719" s="355"/>
      <c r="H719" s="355"/>
      <c r="I719" s="355"/>
      <c r="J719" s="355"/>
      <c r="K719" s="355"/>
      <c r="L719" s="355"/>
      <c r="M719" s="355"/>
      <c r="N719" s="355"/>
      <c r="O719" s="355"/>
      <c r="P719" s="355"/>
      <c r="Q719" s="355"/>
      <c r="R719" s="355"/>
      <c r="S719" s="355"/>
      <c r="T719" s="355"/>
      <c r="U719" s="355"/>
      <c r="V719" s="355"/>
      <c r="W719" s="355"/>
      <c r="X719" s="355"/>
      <c r="Y719" s="355"/>
      <c r="Z719" s="355"/>
      <c r="AA719" s="355"/>
    </row>
    <row r="720" spans="1:27" ht="14.25" customHeight="1" x14ac:dyDescent="0.2">
      <c r="A720" s="364"/>
      <c r="B720" s="355"/>
      <c r="C720" s="355"/>
      <c r="D720" s="355"/>
      <c r="E720" s="365"/>
      <c r="F720" s="355"/>
      <c r="G720" s="355"/>
      <c r="H720" s="355"/>
      <c r="I720" s="355"/>
      <c r="J720" s="355"/>
      <c r="K720" s="355"/>
      <c r="L720" s="355"/>
      <c r="M720" s="355"/>
      <c r="N720" s="355"/>
      <c r="O720" s="355"/>
      <c r="P720" s="355"/>
      <c r="Q720" s="355"/>
      <c r="R720" s="355"/>
      <c r="S720" s="355"/>
      <c r="T720" s="355"/>
      <c r="U720" s="355"/>
      <c r="V720" s="355"/>
      <c r="W720" s="355"/>
      <c r="X720" s="355"/>
      <c r="Y720" s="355"/>
      <c r="Z720" s="355"/>
      <c r="AA720" s="355"/>
    </row>
    <row r="721" spans="1:27" ht="14.25" customHeight="1" x14ac:dyDescent="0.2">
      <c r="A721" s="364"/>
      <c r="B721" s="355"/>
      <c r="C721" s="355"/>
      <c r="D721" s="355"/>
      <c r="E721" s="365"/>
      <c r="F721" s="355"/>
      <c r="G721" s="355"/>
      <c r="H721" s="355"/>
      <c r="I721" s="355"/>
      <c r="J721" s="355"/>
      <c r="K721" s="355"/>
      <c r="L721" s="355"/>
      <c r="M721" s="355"/>
      <c r="N721" s="355"/>
      <c r="O721" s="355"/>
      <c r="P721" s="355"/>
      <c r="Q721" s="355"/>
      <c r="R721" s="355"/>
      <c r="S721" s="355"/>
      <c r="T721" s="355"/>
      <c r="U721" s="355"/>
      <c r="V721" s="355"/>
      <c r="W721" s="355"/>
      <c r="X721" s="355"/>
      <c r="Y721" s="355"/>
      <c r="Z721" s="355"/>
      <c r="AA721" s="355"/>
    </row>
    <row r="722" spans="1:27" ht="14.25" customHeight="1" x14ac:dyDescent="0.2">
      <c r="A722" s="364"/>
      <c r="B722" s="355"/>
      <c r="C722" s="355"/>
      <c r="D722" s="355"/>
      <c r="E722" s="365"/>
      <c r="F722" s="355"/>
      <c r="G722" s="355"/>
      <c r="H722" s="355"/>
      <c r="I722" s="355"/>
      <c r="J722" s="355"/>
      <c r="K722" s="355"/>
      <c r="L722" s="355"/>
      <c r="M722" s="355"/>
      <c r="N722" s="355"/>
      <c r="O722" s="355"/>
      <c r="P722" s="355"/>
      <c r="Q722" s="355"/>
      <c r="R722" s="355"/>
      <c r="S722" s="355"/>
      <c r="T722" s="355"/>
      <c r="U722" s="355"/>
      <c r="V722" s="355"/>
      <c r="W722" s="355"/>
      <c r="X722" s="355"/>
      <c r="Y722" s="355"/>
      <c r="Z722" s="355"/>
      <c r="AA722" s="355"/>
    </row>
    <row r="723" spans="1:27" ht="14.25" customHeight="1" x14ac:dyDescent="0.2">
      <c r="A723" s="364"/>
      <c r="B723" s="355"/>
      <c r="C723" s="355"/>
      <c r="D723" s="355"/>
      <c r="E723" s="365"/>
      <c r="F723" s="355"/>
      <c r="G723" s="355"/>
      <c r="H723" s="355"/>
      <c r="I723" s="355"/>
      <c r="J723" s="355"/>
      <c r="K723" s="355"/>
      <c r="L723" s="355"/>
      <c r="M723" s="355"/>
      <c r="N723" s="355"/>
      <c r="O723" s="355"/>
      <c r="P723" s="355"/>
      <c r="Q723" s="355"/>
      <c r="R723" s="355"/>
      <c r="S723" s="355"/>
      <c r="T723" s="355"/>
      <c r="U723" s="355"/>
      <c r="V723" s="355"/>
      <c r="W723" s="355"/>
      <c r="X723" s="355"/>
      <c r="Y723" s="355"/>
      <c r="Z723" s="355"/>
      <c r="AA723" s="355"/>
    </row>
    <row r="724" spans="1:27" ht="14.25" customHeight="1" x14ac:dyDescent="0.2">
      <c r="A724" s="364"/>
      <c r="B724" s="355"/>
      <c r="C724" s="355"/>
      <c r="D724" s="355"/>
      <c r="E724" s="365"/>
      <c r="F724" s="355"/>
      <c r="G724" s="355"/>
      <c r="H724" s="355"/>
      <c r="I724" s="355"/>
      <c r="J724" s="355"/>
      <c r="K724" s="355"/>
      <c r="L724" s="355"/>
      <c r="M724" s="355"/>
      <c r="N724" s="355"/>
      <c r="O724" s="355"/>
      <c r="P724" s="355"/>
      <c r="Q724" s="355"/>
      <c r="R724" s="355"/>
      <c r="S724" s="355"/>
      <c r="T724" s="355"/>
      <c r="U724" s="355"/>
      <c r="V724" s="355"/>
      <c r="W724" s="355"/>
      <c r="X724" s="355"/>
      <c r="Y724" s="355"/>
      <c r="Z724" s="355"/>
      <c r="AA724" s="355"/>
    </row>
    <row r="725" spans="1:27" ht="14.25" customHeight="1" x14ac:dyDescent="0.2">
      <c r="A725" s="364"/>
      <c r="B725" s="355"/>
      <c r="C725" s="355"/>
      <c r="D725" s="355"/>
      <c r="E725" s="365"/>
      <c r="F725" s="355"/>
      <c r="G725" s="355"/>
      <c r="H725" s="355"/>
      <c r="I725" s="355"/>
      <c r="J725" s="355"/>
      <c r="K725" s="355"/>
      <c r="L725" s="355"/>
      <c r="M725" s="355"/>
      <c r="N725" s="355"/>
      <c r="O725" s="355"/>
      <c r="P725" s="355"/>
      <c r="Q725" s="355"/>
      <c r="R725" s="355"/>
      <c r="S725" s="355"/>
      <c r="T725" s="355"/>
      <c r="U725" s="355"/>
      <c r="V725" s="355"/>
      <c r="W725" s="355"/>
      <c r="X725" s="355"/>
      <c r="Y725" s="355"/>
      <c r="Z725" s="355"/>
      <c r="AA725" s="355"/>
    </row>
    <row r="726" spans="1:27" ht="14.25" customHeight="1" x14ac:dyDescent="0.2">
      <c r="A726" s="364"/>
      <c r="B726" s="355"/>
      <c r="C726" s="355"/>
      <c r="D726" s="355"/>
      <c r="E726" s="365"/>
      <c r="F726" s="355"/>
      <c r="G726" s="355"/>
      <c r="H726" s="355"/>
      <c r="I726" s="355"/>
      <c r="J726" s="355"/>
      <c r="K726" s="355"/>
      <c r="L726" s="355"/>
      <c r="M726" s="355"/>
      <c r="N726" s="355"/>
      <c r="O726" s="355"/>
      <c r="P726" s="355"/>
      <c r="Q726" s="355"/>
      <c r="R726" s="355"/>
      <c r="S726" s="355"/>
      <c r="T726" s="355"/>
      <c r="U726" s="355"/>
      <c r="V726" s="355"/>
      <c r="W726" s="355"/>
      <c r="X726" s="355"/>
      <c r="Y726" s="355"/>
      <c r="Z726" s="355"/>
      <c r="AA726" s="355"/>
    </row>
    <row r="727" spans="1:27" ht="14.25" customHeight="1" x14ac:dyDescent="0.2">
      <c r="A727" s="364"/>
      <c r="B727" s="355"/>
      <c r="C727" s="355"/>
      <c r="D727" s="355"/>
      <c r="E727" s="365"/>
      <c r="F727" s="355"/>
      <c r="G727" s="355"/>
      <c r="H727" s="355"/>
      <c r="I727" s="355"/>
      <c r="J727" s="355"/>
      <c r="K727" s="355"/>
      <c r="L727" s="355"/>
      <c r="M727" s="355"/>
      <c r="N727" s="355"/>
      <c r="O727" s="355"/>
      <c r="P727" s="355"/>
      <c r="Q727" s="355"/>
      <c r="R727" s="355"/>
      <c r="S727" s="355"/>
      <c r="T727" s="355"/>
      <c r="U727" s="355"/>
      <c r="V727" s="355"/>
      <c r="W727" s="355"/>
      <c r="X727" s="355"/>
      <c r="Y727" s="355"/>
      <c r="Z727" s="355"/>
      <c r="AA727" s="355"/>
    </row>
    <row r="728" spans="1:27" ht="14.25" customHeight="1" x14ac:dyDescent="0.2">
      <c r="A728" s="364"/>
      <c r="B728" s="355"/>
      <c r="C728" s="355"/>
      <c r="D728" s="355"/>
      <c r="E728" s="365"/>
      <c r="F728" s="355"/>
      <c r="G728" s="355"/>
      <c r="H728" s="355"/>
      <c r="I728" s="355"/>
      <c r="J728" s="355"/>
      <c r="K728" s="355"/>
      <c r="L728" s="355"/>
      <c r="M728" s="355"/>
      <c r="N728" s="355"/>
      <c r="O728" s="355"/>
      <c r="P728" s="355"/>
      <c r="Q728" s="355"/>
      <c r="R728" s="355"/>
      <c r="S728" s="355"/>
      <c r="T728" s="355"/>
      <c r="U728" s="355"/>
      <c r="V728" s="355"/>
      <c r="W728" s="355"/>
      <c r="X728" s="355"/>
      <c r="Y728" s="355"/>
      <c r="Z728" s="355"/>
      <c r="AA728" s="355"/>
    </row>
    <row r="729" spans="1:27" ht="14.25" customHeight="1" x14ac:dyDescent="0.2">
      <c r="A729" s="364"/>
      <c r="B729" s="355"/>
      <c r="C729" s="355"/>
      <c r="D729" s="355"/>
      <c r="E729" s="365"/>
      <c r="F729" s="355"/>
      <c r="G729" s="355"/>
      <c r="H729" s="355"/>
      <c r="I729" s="355"/>
      <c r="J729" s="355"/>
      <c r="K729" s="355"/>
      <c r="L729" s="355"/>
      <c r="M729" s="355"/>
      <c r="N729" s="355"/>
      <c r="O729" s="355"/>
      <c r="P729" s="355"/>
      <c r="Q729" s="355"/>
      <c r="R729" s="355"/>
      <c r="S729" s="355"/>
      <c r="T729" s="355"/>
      <c r="U729" s="355"/>
      <c r="V729" s="355"/>
      <c r="W729" s="355"/>
      <c r="X729" s="355"/>
      <c r="Y729" s="355"/>
      <c r="Z729" s="355"/>
      <c r="AA729" s="355"/>
    </row>
    <row r="730" spans="1:27" ht="14.25" customHeight="1" x14ac:dyDescent="0.2">
      <c r="A730" s="364"/>
      <c r="B730" s="355"/>
      <c r="C730" s="355"/>
      <c r="D730" s="355"/>
      <c r="E730" s="365"/>
      <c r="F730" s="355"/>
      <c r="G730" s="355"/>
      <c r="H730" s="355"/>
      <c r="I730" s="355"/>
      <c r="J730" s="355"/>
      <c r="K730" s="355"/>
      <c r="L730" s="355"/>
      <c r="M730" s="355"/>
      <c r="N730" s="355"/>
      <c r="O730" s="355"/>
      <c r="P730" s="355"/>
      <c r="Q730" s="355"/>
      <c r="R730" s="355"/>
      <c r="S730" s="355"/>
      <c r="T730" s="355"/>
      <c r="U730" s="355"/>
      <c r="V730" s="355"/>
      <c r="W730" s="355"/>
      <c r="X730" s="355"/>
      <c r="Y730" s="355"/>
      <c r="Z730" s="355"/>
      <c r="AA730" s="355"/>
    </row>
    <row r="731" spans="1:27" ht="14.25" customHeight="1" x14ac:dyDescent="0.2">
      <c r="A731" s="364"/>
      <c r="B731" s="355"/>
      <c r="C731" s="355"/>
      <c r="D731" s="355"/>
      <c r="E731" s="365"/>
      <c r="F731" s="355"/>
      <c r="G731" s="355"/>
      <c r="H731" s="355"/>
      <c r="I731" s="355"/>
      <c r="J731" s="355"/>
      <c r="K731" s="355"/>
      <c r="L731" s="355"/>
      <c r="M731" s="355"/>
      <c r="N731" s="355"/>
      <c r="O731" s="355"/>
      <c r="P731" s="355"/>
      <c r="Q731" s="355"/>
      <c r="R731" s="355"/>
      <c r="S731" s="355"/>
      <c r="T731" s="355"/>
      <c r="U731" s="355"/>
      <c r="V731" s="355"/>
      <c r="W731" s="355"/>
      <c r="X731" s="355"/>
      <c r="Y731" s="355"/>
      <c r="Z731" s="355"/>
      <c r="AA731" s="355"/>
    </row>
    <row r="732" spans="1:27" ht="14.25" customHeight="1" x14ac:dyDescent="0.2">
      <c r="A732" s="364"/>
      <c r="B732" s="355"/>
      <c r="C732" s="355"/>
      <c r="D732" s="355"/>
      <c r="E732" s="365"/>
      <c r="F732" s="355"/>
      <c r="G732" s="355"/>
      <c r="H732" s="355"/>
      <c r="I732" s="355"/>
      <c r="J732" s="355"/>
      <c r="K732" s="355"/>
      <c r="L732" s="355"/>
      <c r="M732" s="355"/>
      <c r="N732" s="355"/>
      <c r="O732" s="355"/>
      <c r="P732" s="355"/>
      <c r="Q732" s="355"/>
      <c r="R732" s="355"/>
      <c r="S732" s="355"/>
      <c r="T732" s="355"/>
      <c r="U732" s="355"/>
      <c r="V732" s="355"/>
      <c r="W732" s="355"/>
      <c r="X732" s="355"/>
      <c r="Y732" s="355"/>
      <c r="Z732" s="355"/>
      <c r="AA732" s="355"/>
    </row>
    <row r="733" spans="1:27" ht="14.25" customHeight="1" x14ac:dyDescent="0.2">
      <c r="A733" s="364"/>
      <c r="B733" s="355"/>
      <c r="C733" s="355"/>
      <c r="D733" s="355"/>
      <c r="E733" s="365"/>
      <c r="F733" s="355"/>
      <c r="G733" s="355"/>
      <c r="H733" s="355"/>
      <c r="I733" s="355"/>
      <c r="J733" s="355"/>
      <c r="K733" s="355"/>
      <c r="L733" s="355"/>
      <c r="M733" s="355"/>
      <c r="N733" s="355"/>
      <c r="O733" s="355"/>
      <c r="P733" s="355"/>
      <c r="Q733" s="355"/>
      <c r="R733" s="355"/>
      <c r="S733" s="355"/>
      <c r="T733" s="355"/>
      <c r="U733" s="355"/>
      <c r="V733" s="355"/>
      <c r="W733" s="355"/>
      <c r="X733" s="355"/>
      <c r="Y733" s="355"/>
      <c r="Z733" s="355"/>
      <c r="AA733" s="355"/>
    </row>
    <row r="734" spans="1:27" ht="14.25" customHeight="1" x14ac:dyDescent="0.2">
      <c r="A734" s="364"/>
      <c r="B734" s="355"/>
      <c r="C734" s="355"/>
      <c r="D734" s="355"/>
      <c r="E734" s="365"/>
      <c r="F734" s="355"/>
      <c r="G734" s="355"/>
      <c r="H734" s="355"/>
      <c r="I734" s="355"/>
      <c r="J734" s="355"/>
      <c r="K734" s="355"/>
      <c r="L734" s="355"/>
      <c r="M734" s="355"/>
      <c r="N734" s="355"/>
      <c r="O734" s="355"/>
      <c r="P734" s="355"/>
      <c r="Q734" s="355"/>
      <c r="R734" s="355"/>
      <c r="S734" s="355"/>
      <c r="T734" s="355"/>
      <c r="U734" s="355"/>
      <c r="V734" s="355"/>
      <c r="W734" s="355"/>
      <c r="X734" s="355"/>
      <c r="Y734" s="355"/>
      <c r="Z734" s="355"/>
      <c r="AA734" s="355"/>
    </row>
    <row r="735" spans="1:27" ht="14.25" customHeight="1" x14ac:dyDescent="0.2">
      <c r="A735" s="364"/>
      <c r="B735" s="355"/>
      <c r="C735" s="355"/>
      <c r="D735" s="355"/>
      <c r="E735" s="365"/>
      <c r="F735" s="355"/>
      <c r="G735" s="355"/>
      <c r="H735" s="355"/>
      <c r="I735" s="355"/>
      <c r="J735" s="355"/>
      <c r="K735" s="355"/>
      <c r="L735" s="355"/>
      <c r="M735" s="355"/>
      <c r="N735" s="355"/>
      <c r="O735" s="355"/>
      <c r="P735" s="355"/>
      <c r="Q735" s="355"/>
      <c r="R735" s="355"/>
      <c r="S735" s="355"/>
      <c r="T735" s="355"/>
      <c r="U735" s="355"/>
      <c r="V735" s="355"/>
      <c r="W735" s="355"/>
      <c r="X735" s="355"/>
      <c r="Y735" s="355"/>
      <c r="Z735" s="355"/>
      <c r="AA735" s="355"/>
    </row>
    <row r="736" spans="1:27" ht="14.25" customHeight="1" x14ac:dyDescent="0.2">
      <c r="A736" s="364"/>
      <c r="B736" s="355"/>
      <c r="C736" s="355"/>
      <c r="D736" s="355"/>
      <c r="E736" s="365"/>
      <c r="F736" s="355"/>
      <c r="G736" s="355"/>
      <c r="H736" s="355"/>
      <c r="I736" s="355"/>
      <c r="J736" s="355"/>
      <c r="K736" s="355"/>
      <c r="L736" s="355"/>
      <c r="M736" s="355"/>
      <c r="N736" s="355"/>
      <c r="O736" s="355"/>
      <c r="P736" s="355"/>
      <c r="Q736" s="355"/>
      <c r="R736" s="355"/>
      <c r="S736" s="355"/>
      <c r="T736" s="355"/>
      <c r="U736" s="355"/>
      <c r="V736" s="355"/>
      <c r="W736" s="355"/>
      <c r="X736" s="355"/>
      <c r="Y736" s="355"/>
      <c r="Z736" s="355"/>
      <c r="AA736" s="355"/>
    </row>
    <row r="737" spans="1:27" ht="14.25" customHeight="1" x14ac:dyDescent="0.2">
      <c r="A737" s="364"/>
      <c r="B737" s="355"/>
      <c r="C737" s="355"/>
      <c r="D737" s="355"/>
      <c r="E737" s="365"/>
      <c r="F737" s="355"/>
      <c r="G737" s="355"/>
      <c r="H737" s="355"/>
      <c r="I737" s="355"/>
      <c r="J737" s="355"/>
      <c r="K737" s="355"/>
      <c r="L737" s="355"/>
      <c r="M737" s="355"/>
      <c r="N737" s="355"/>
      <c r="O737" s="355"/>
      <c r="P737" s="355"/>
      <c r="Q737" s="355"/>
      <c r="R737" s="355"/>
      <c r="S737" s="355"/>
      <c r="T737" s="355"/>
      <c r="U737" s="355"/>
      <c r="V737" s="355"/>
      <c r="W737" s="355"/>
      <c r="X737" s="355"/>
      <c r="Y737" s="355"/>
      <c r="Z737" s="355"/>
      <c r="AA737" s="355"/>
    </row>
    <row r="738" spans="1:27" ht="14.25" customHeight="1" x14ac:dyDescent="0.2">
      <c r="A738" s="364"/>
      <c r="B738" s="355"/>
      <c r="C738" s="355"/>
      <c r="D738" s="355"/>
      <c r="E738" s="365"/>
      <c r="F738" s="355"/>
      <c r="G738" s="355"/>
      <c r="H738" s="355"/>
      <c r="I738" s="355"/>
      <c r="J738" s="355"/>
      <c r="K738" s="355"/>
      <c r="L738" s="355"/>
      <c r="M738" s="355"/>
      <c r="N738" s="355"/>
      <c r="O738" s="355"/>
      <c r="P738" s="355"/>
      <c r="Q738" s="355"/>
      <c r="R738" s="355"/>
      <c r="S738" s="355"/>
      <c r="T738" s="355"/>
      <c r="U738" s="355"/>
      <c r="V738" s="355"/>
      <c r="W738" s="355"/>
      <c r="X738" s="355"/>
      <c r="Y738" s="355"/>
      <c r="Z738" s="355"/>
      <c r="AA738" s="355"/>
    </row>
    <row r="739" spans="1:27" ht="14.25" customHeight="1" x14ac:dyDescent="0.2">
      <c r="A739" s="364"/>
      <c r="B739" s="355"/>
      <c r="C739" s="355"/>
      <c r="D739" s="355"/>
      <c r="E739" s="365"/>
      <c r="F739" s="355"/>
      <c r="G739" s="355"/>
      <c r="H739" s="355"/>
      <c r="I739" s="355"/>
      <c r="J739" s="355"/>
      <c r="K739" s="355"/>
      <c r="L739" s="355"/>
      <c r="M739" s="355"/>
      <c r="N739" s="355"/>
      <c r="O739" s="355"/>
      <c r="P739" s="355"/>
      <c r="Q739" s="355"/>
      <c r="R739" s="355"/>
      <c r="S739" s="355"/>
      <c r="T739" s="355"/>
      <c r="U739" s="355"/>
      <c r="V739" s="355"/>
      <c r="W739" s="355"/>
      <c r="X739" s="355"/>
      <c r="Y739" s="355"/>
      <c r="Z739" s="355"/>
      <c r="AA739" s="355"/>
    </row>
    <row r="740" spans="1:27" ht="14.25" customHeight="1" x14ac:dyDescent="0.2">
      <c r="A740" s="364"/>
      <c r="B740" s="355"/>
      <c r="C740" s="355"/>
      <c r="D740" s="355"/>
      <c r="E740" s="365"/>
      <c r="F740" s="355"/>
      <c r="G740" s="355"/>
      <c r="H740" s="355"/>
      <c r="I740" s="355"/>
      <c r="J740" s="355"/>
      <c r="K740" s="355"/>
      <c r="L740" s="355"/>
      <c r="M740" s="355"/>
      <c r="N740" s="355"/>
      <c r="O740" s="355"/>
      <c r="P740" s="355"/>
      <c r="Q740" s="355"/>
      <c r="R740" s="355"/>
      <c r="S740" s="355"/>
      <c r="T740" s="355"/>
      <c r="U740" s="355"/>
      <c r="V740" s="355"/>
      <c r="W740" s="355"/>
      <c r="X740" s="355"/>
      <c r="Y740" s="355"/>
      <c r="Z740" s="355"/>
      <c r="AA740" s="355"/>
    </row>
    <row r="741" spans="1:27" ht="14.25" customHeight="1" x14ac:dyDescent="0.2">
      <c r="A741" s="364"/>
      <c r="B741" s="355"/>
      <c r="C741" s="355"/>
      <c r="D741" s="355"/>
      <c r="E741" s="365"/>
      <c r="F741" s="355"/>
      <c r="G741" s="355"/>
      <c r="H741" s="355"/>
      <c r="I741" s="355"/>
      <c r="J741" s="355"/>
      <c r="K741" s="355"/>
      <c r="L741" s="355"/>
      <c r="M741" s="355"/>
      <c r="N741" s="355"/>
      <c r="O741" s="355"/>
      <c r="P741" s="355"/>
      <c r="Q741" s="355"/>
      <c r="R741" s="355"/>
      <c r="S741" s="355"/>
      <c r="T741" s="355"/>
      <c r="U741" s="355"/>
      <c r="V741" s="355"/>
      <c r="W741" s="355"/>
      <c r="X741" s="355"/>
      <c r="Y741" s="355"/>
      <c r="Z741" s="355"/>
      <c r="AA741" s="355"/>
    </row>
    <row r="742" spans="1:27" ht="14.25" customHeight="1" x14ac:dyDescent="0.2">
      <c r="A742" s="364"/>
      <c r="B742" s="355"/>
      <c r="C742" s="355"/>
      <c r="D742" s="355"/>
      <c r="E742" s="365"/>
      <c r="F742" s="355"/>
      <c r="G742" s="355"/>
      <c r="H742" s="355"/>
      <c r="I742" s="355"/>
      <c r="J742" s="355"/>
      <c r="K742" s="355"/>
      <c r="L742" s="355"/>
      <c r="M742" s="355"/>
      <c r="N742" s="355"/>
      <c r="O742" s="355"/>
      <c r="P742" s="355"/>
      <c r="Q742" s="355"/>
      <c r="R742" s="355"/>
      <c r="S742" s="355"/>
      <c r="T742" s="355"/>
      <c r="U742" s="355"/>
      <c r="V742" s="355"/>
      <c r="W742" s="355"/>
      <c r="X742" s="355"/>
      <c r="Y742" s="355"/>
      <c r="Z742" s="355"/>
      <c r="AA742" s="355"/>
    </row>
    <row r="743" spans="1:27" ht="14.25" customHeight="1" x14ac:dyDescent="0.2">
      <c r="A743" s="364"/>
      <c r="B743" s="355"/>
      <c r="C743" s="355"/>
      <c r="D743" s="355"/>
      <c r="E743" s="365"/>
      <c r="F743" s="355"/>
      <c r="G743" s="355"/>
      <c r="H743" s="355"/>
      <c r="I743" s="355"/>
      <c r="J743" s="355"/>
      <c r="K743" s="355"/>
      <c r="L743" s="355"/>
      <c r="M743" s="355"/>
      <c r="N743" s="355"/>
      <c r="O743" s="355"/>
      <c r="P743" s="355"/>
      <c r="Q743" s="355"/>
      <c r="R743" s="355"/>
      <c r="S743" s="355"/>
      <c r="T743" s="355"/>
      <c r="U743" s="355"/>
      <c r="V743" s="355"/>
      <c r="W743" s="355"/>
      <c r="X743" s="355"/>
      <c r="Y743" s="355"/>
      <c r="Z743" s="355"/>
      <c r="AA743" s="355"/>
    </row>
    <row r="744" spans="1:27" ht="14.25" customHeight="1" x14ac:dyDescent="0.2">
      <c r="A744" s="364"/>
      <c r="B744" s="355"/>
      <c r="C744" s="355"/>
      <c r="D744" s="355"/>
      <c r="E744" s="365"/>
      <c r="F744" s="355"/>
      <c r="G744" s="355"/>
      <c r="H744" s="355"/>
      <c r="I744" s="355"/>
      <c r="J744" s="355"/>
      <c r="K744" s="355"/>
      <c r="L744" s="355"/>
      <c r="M744" s="355"/>
      <c r="N744" s="355"/>
      <c r="O744" s="355"/>
      <c r="P744" s="355"/>
      <c r="Q744" s="355"/>
      <c r="R744" s="355"/>
      <c r="S744" s="355"/>
      <c r="T744" s="355"/>
      <c r="U744" s="355"/>
      <c r="V744" s="355"/>
      <c r="W744" s="355"/>
      <c r="X744" s="355"/>
      <c r="Y744" s="355"/>
      <c r="Z744" s="355"/>
      <c r="AA744" s="355"/>
    </row>
    <row r="745" spans="1:27" ht="14.25" customHeight="1" x14ac:dyDescent="0.2">
      <c r="A745" s="364"/>
      <c r="B745" s="355"/>
      <c r="C745" s="355"/>
      <c r="D745" s="355"/>
      <c r="E745" s="365"/>
      <c r="F745" s="355"/>
      <c r="G745" s="355"/>
      <c r="H745" s="355"/>
      <c r="I745" s="355"/>
      <c r="J745" s="355"/>
      <c r="K745" s="355"/>
      <c r="L745" s="355"/>
      <c r="M745" s="355"/>
      <c r="N745" s="355"/>
      <c r="O745" s="355"/>
      <c r="P745" s="355"/>
      <c r="Q745" s="355"/>
      <c r="R745" s="355"/>
      <c r="S745" s="355"/>
      <c r="T745" s="355"/>
      <c r="U745" s="355"/>
      <c r="V745" s="355"/>
      <c r="W745" s="355"/>
      <c r="X745" s="355"/>
      <c r="Y745" s="355"/>
      <c r="Z745" s="355"/>
      <c r="AA745" s="355"/>
    </row>
    <row r="746" spans="1:27" ht="14.25" customHeight="1" x14ac:dyDescent="0.2">
      <c r="A746" s="364"/>
      <c r="B746" s="355"/>
      <c r="C746" s="355"/>
      <c r="D746" s="355"/>
      <c r="E746" s="365"/>
      <c r="F746" s="355"/>
      <c r="G746" s="355"/>
      <c r="H746" s="355"/>
      <c r="I746" s="355"/>
      <c r="J746" s="355"/>
      <c r="K746" s="355"/>
      <c r="L746" s="355"/>
      <c r="M746" s="355"/>
      <c r="N746" s="355"/>
      <c r="O746" s="355"/>
      <c r="P746" s="355"/>
      <c r="Q746" s="355"/>
      <c r="R746" s="355"/>
      <c r="S746" s="355"/>
      <c r="T746" s="355"/>
      <c r="U746" s="355"/>
      <c r="V746" s="355"/>
      <c r="W746" s="355"/>
      <c r="X746" s="355"/>
      <c r="Y746" s="355"/>
      <c r="Z746" s="355"/>
      <c r="AA746" s="355"/>
    </row>
    <row r="747" spans="1:27" ht="14.25" customHeight="1" x14ac:dyDescent="0.2">
      <c r="A747" s="364"/>
      <c r="B747" s="355"/>
      <c r="C747" s="355"/>
      <c r="D747" s="355"/>
      <c r="E747" s="365"/>
      <c r="F747" s="355"/>
      <c r="G747" s="355"/>
      <c r="H747" s="355"/>
      <c r="I747" s="355"/>
      <c r="J747" s="355"/>
      <c r="K747" s="355"/>
      <c r="L747" s="355"/>
      <c r="M747" s="355"/>
      <c r="N747" s="355"/>
      <c r="O747" s="355"/>
      <c r="P747" s="355"/>
      <c r="Q747" s="355"/>
      <c r="R747" s="355"/>
      <c r="S747" s="355"/>
      <c r="T747" s="355"/>
      <c r="U747" s="355"/>
      <c r="V747" s="355"/>
      <c r="W747" s="355"/>
      <c r="X747" s="355"/>
      <c r="Y747" s="355"/>
      <c r="Z747" s="355"/>
      <c r="AA747" s="355"/>
    </row>
    <row r="748" spans="1:27" ht="14.25" customHeight="1" x14ac:dyDescent="0.2">
      <c r="A748" s="364"/>
      <c r="B748" s="355"/>
      <c r="C748" s="355"/>
      <c r="D748" s="355"/>
      <c r="E748" s="365"/>
      <c r="F748" s="355"/>
      <c r="G748" s="355"/>
      <c r="H748" s="355"/>
      <c r="I748" s="355"/>
      <c r="J748" s="355"/>
      <c r="K748" s="355"/>
      <c r="L748" s="355"/>
      <c r="M748" s="355"/>
      <c r="N748" s="355"/>
      <c r="O748" s="355"/>
      <c r="P748" s="355"/>
      <c r="Q748" s="355"/>
      <c r="R748" s="355"/>
      <c r="S748" s="355"/>
      <c r="T748" s="355"/>
      <c r="U748" s="355"/>
      <c r="V748" s="355"/>
      <c r="W748" s="355"/>
      <c r="X748" s="355"/>
      <c r="Y748" s="355"/>
      <c r="Z748" s="355"/>
      <c r="AA748" s="355"/>
    </row>
    <row r="749" spans="1:27" ht="14.25" customHeight="1" x14ac:dyDescent="0.2">
      <c r="A749" s="364"/>
      <c r="B749" s="355"/>
      <c r="C749" s="355"/>
      <c r="D749" s="355"/>
      <c r="E749" s="365"/>
      <c r="F749" s="355"/>
      <c r="G749" s="355"/>
      <c r="H749" s="355"/>
      <c r="I749" s="355"/>
      <c r="J749" s="355"/>
      <c r="K749" s="355"/>
      <c r="L749" s="355"/>
      <c r="M749" s="355"/>
      <c r="N749" s="355"/>
      <c r="O749" s="355"/>
      <c r="P749" s="355"/>
      <c r="Q749" s="355"/>
      <c r="R749" s="355"/>
      <c r="S749" s="355"/>
      <c r="T749" s="355"/>
      <c r="U749" s="355"/>
      <c r="V749" s="355"/>
      <c r="W749" s="355"/>
      <c r="X749" s="355"/>
      <c r="Y749" s="355"/>
      <c r="Z749" s="355"/>
      <c r="AA749" s="355"/>
    </row>
    <row r="750" spans="1:27" ht="14.25" customHeight="1" x14ac:dyDescent="0.2">
      <c r="A750" s="364"/>
      <c r="B750" s="355"/>
      <c r="C750" s="355"/>
      <c r="D750" s="355"/>
      <c r="E750" s="365"/>
      <c r="F750" s="355"/>
      <c r="G750" s="355"/>
      <c r="H750" s="355"/>
      <c r="I750" s="355"/>
      <c r="J750" s="355"/>
      <c r="K750" s="355"/>
      <c r="L750" s="355"/>
      <c r="M750" s="355"/>
      <c r="N750" s="355"/>
      <c r="O750" s="355"/>
      <c r="P750" s="355"/>
      <c r="Q750" s="355"/>
      <c r="R750" s="355"/>
      <c r="S750" s="355"/>
      <c r="T750" s="355"/>
      <c r="U750" s="355"/>
      <c r="V750" s="355"/>
      <c r="W750" s="355"/>
      <c r="X750" s="355"/>
      <c r="Y750" s="355"/>
      <c r="Z750" s="355"/>
      <c r="AA750" s="355"/>
    </row>
    <row r="751" spans="1:27" ht="14.25" customHeight="1" x14ac:dyDescent="0.2">
      <c r="A751" s="364"/>
      <c r="B751" s="355"/>
      <c r="C751" s="355"/>
      <c r="D751" s="355"/>
      <c r="E751" s="365"/>
      <c r="F751" s="355"/>
      <c r="G751" s="355"/>
      <c r="H751" s="355"/>
      <c r="I751" s="355"/>
      <c r="J751" s="355"/>
      <c r="K751" s="355"/>
      <c r="L751" s="355"/>
      <c r="M751" s="355"/>
      <c r="N751" s="355"/>
      <c r="O751" s="355"/>
      <c r="P751" s="355"/>
      <c r="Q751" s="355"/>
      <c r="R751" s="355"/>
      <c r="S751" s="355"/>
      <c r="T751" s="355"/>
      <c r="U751" s="355"/>
      <c r="V751" s="355"/>
      <c r="W751" s="355"/>
      <c r="X751" s="355"/>
      <c r="Y751" s="355"/>
      <c r="Z751" s="355"/>
      <c r="AA751" s="355"/>
    </row>
    <row r="752" spans="1:27" ht="14.25" customHeight="1" x14ac:dyDescent="0.2">
      <c r="A752" s="364"/>
      <c r="B752" s="355"/>
      <c r="C752" s="355"/>
      <c r="D752" s="355"/>
      <c r="E752" s="365"/>
      <c r="F752" s="355"/>
      <c r="G752" s="355"/>
      <c r="H752" s="355"/>
      <c r="I752" s="355"/>
      <c r="J752" s="355"/>
      <c r="K752" s="355"/>
      <c r="L752" s="355"/>
      <c r="M752" s="355"/>
      <c r="N752" s="355"/>
      <c r="O752" s="355"/>
      <c r="P752" s="355"/>
      <c r="Q752" s="355"/>
      <c r="R752" s="355"/>
      <c r="S752" s="355"/>
      <c r="T752" s="355"/>
      <c r="U752" s="355"/>
      <c r="V752" s="355"/>
      <c r="W752" s="355"/>
      <c r="X752" s="355"/>
      <c r="Y752" s="355"/>
      <c r="Z752" s="355"/>
      <c r="AA752" s="355"/>
    </row>
    <row r="753" spans="1:27" ht="14.25" customHeight="1" x14ac:dyDescent="0.2">
      <c r="A753" s="364"/>
      <c r="B753" s="355"/>
      <c r="C753" s="355"/>
      <c r="D753" s="355"/>
      <c r="E753" s="365"/>
      <c r="F753" s="355"/>
      <c r="G753" s="355"/>
      <c r="H753" s="355"/>
      <c r="I753" s="355"/>
      <c r="J753" s="355"/>
      <c r="K753" s="355"/>
      <c r="L753" s="355"/>
      <c r="M753" s="355"/>
      <c r="N753" s="355"/>
      <c r="O753" s="355"/>
      <c r="P753" s="355"/>
      <c r="Q753" s="355"/>
      <c r="R753" s="355"/>
      <c r="S753" s="355"/>
      <c r="T753" s="355"/>
      <c r="U753" s="355"/>
      <c r="V753" s="355"/>
      <c r="W753" s="355"/>
      <c r="X753" s="355"/>
      <c r="Y753" s="355"/>
      <c r="Z753" s="355"/>
      <c r="AA753" s="355"/>
    </row>
    <row r="754" spans="1:27" ht="14.25" customHeight="1" x14ac:dyDescent="0.2">
      <c r="A754" s="364"/>
      <c r="B754" s="355"/>
      <c r="C754" s="355"/>
      <c r="D754" s="355"/>
      <c r="E754" s="365"/>
      <c r="F754" s="355"/>
      <c r="G754" s="355"/>
      <c r="H754" s="355"/>
      <c r="I754" s="355"/>
      <c r="J754" s="355"/>
      <c r="K754" s="355"/>
      <c r="L754" s="355"/>
      <c r="M754" s="355"/>
      <c r="N754" s="355"/>
      <c r="O754" s="355"/>
      <c r="P754" s="355"/>
      <c r="Q754" s="355"/>
      <c r="R754" s="355"/>
      <c r="S754" s="355"/>
      <c r="T754" s="355"/>
      <c r="U754" s="355"/>
      <c r="V754" s="355"/>
      <c r="W754" s="355"/>
      <c r="X754" s="355"/>
      <c r="Y754" s="355"/>
      <c r="Z754" s="355"/>
      <c r="AA754" s="355"/>
    </row>
    <row r="755" spans="1:27" ht="14.25" customHeight="1" x14ac:dyDescent="0.2">
      <c r="A755" s="364"/>
      <c r="B755" s="355"/>
      <c r="C755" s="355"/>
      <c r="D755" s="355"/>
      <c r="E755" s="365"/>
      <c r="F755" s="355"/>
      <c r="G755" s="355"/>
      <c r="H755" s="355"/>
      <c r="I755" s="355"/>
      <c r="J755" s="355"/>
      <c r="K755" s="355"/>
      <c r="L755" s="355"/>
      <c r="M755" s="355"/>
      <c r="N755" s="355"/>
      <c r="O755" s="355"/>
      <c r="P755" s="355"/>
      <c r="Q755" s="355"/>
      <c r="R755" s="355"/>
      <c r="S755" s="355"/>
      <c r="T755" s="355"/>
      <c r="U755" s="355"/>
      <c r="V755" s="355"/>
      <c r="W755" s="355"/>
      <c r="X755" s="355"/>
      <c r="Y755" s="355"/>
      <c r="Z755" s="355"/>
      <c r="AA755" s="355"/>
    </row>
    <row r="756" spans="1:27" ht="14.25" customHeight="1" x14ac:dyDescent="0.2">
      <c r="A756" s="364"/>
      <c r="B756" s="355"/>
      <c r="C756" s="355"/>
      <c r="D756" s="355"/>
      <c r="E756" s="365"/>
      <c r="F756" s="355"/>
      <c r="G756" s="355"/>
      <c r="H756" s="355"/>
      <c r="I756" s="355"/>
      <c r="J756" s="355"/>
      <c r="K756" s="355"/>
      <c r="L756" s="355"/>
      <c r="M756" s="355"/>
      <c r="N756" s="355"/>
      <c r="O756" s="355"/>
      <c r="P756" s="355"/>
      <c r="Q756" s="355"/>
      <c r="R756" s="355"/>
      <c r="S756" s="355"/>
      <c r="T756" s="355"/>
      <c r="U756" s="355"/>
      <c r="V756" s="355"/>
      <c r="W756" s="355"/>
      <c r="X756" s="355"/>
      <c r="Y756" s="355"/>
      <c r="Z756" s="355"/>
      <c r="AA756" s="355"/>
    </row>
    <row r="757" spans="1:27" ht="14.25" customHeight="1" x14ac:dyDescent="0.2">
      <c r="A757" s="364"/>
      <c r="B757" s="355"/>
      <c r="C757" s="355"/>
      <c r="D757" s="355"/>
      <c r="E757" s="365"/>
      <c r="F757" s="355"/>
      <c r="G757" s="355"/>
      <c r="H757" s="355"/>
      <c r="I757" s="355"/>
      <c r="J757" s="355"/>
      <c r="K757" s="355"/>
      <c r="L757" s="355"/>
      <c r="M757" s="355"/>
      <c r="N757" s="355"/>
      <c r="O757" s="355"/>
      <c r="P757" s="355"/>
      <c r="Q757" s="355"/>
      <c r="R757" s="355"/>
      <c r="S757" s="355"/>
      <c r="T757" s="355"/>
      <c r="U757" s="355"/>
      <c r="V757" s="355"/>
      <c r="W757" s="355"/>
      <c r="X757" s="355"/>
      <c r="Y757" s="355"/>
      <c r="Z757" s="355"/>
      <c r="AA757" s="355"/>
    </row>
    <row r="758" spans="1:27" ht="14.25" customHeight="1" x14ac:dyDescent="0.2">
      <c r="A758" s="364"/>
      <c r="B758" s="355"/>
      <c r="C758" s="355"/>
      <c r="D758" s="355"/>
      <c r="E758" s="365"/>
      <c r="F758" s="355"/>
      <c r="G758" s="355"/>
      <c r="H758" s="355"/>
      <c r="I758" s="355"/>
      <c r="J758" s="355"/>
      <c r="K758" s="355"/>
      <c r="L758" s="355"/>
      <c r="M758" s="355"/>
      <c r="N758" s="355"/>
      <c r="O758" s="355"/>
      <c r="P758" s="355"/>
      <c r="Q758" s="355"/>
      <c r="R758" s="355"/>
      <c r="S758" s="355"/>
      <c r="T758" s="355"/>
      <c r="U758" s="355"/>
      <c r="V758" s="355"/>
      <c r="W758" s="355"/>
      <c r="X758" s="355"/>
      <c r="Y758" s="355"/>
      <c r="Z758" s="355"/>
      <c r="AA758" s="355"/>
    </row>
    <row r="759" spans="1:27" ht="14.25" customHeight="1" x14ac:dyDescent="0.2">
      <c r="A759" s="364"/>
      <c r="B759" s="355"/>
      <c r="C759" s="355"/>
      <c r="D759" s="355"/>
      <c r="E759" s="365"/>
      <c r="F759" s="355"/>
      <c r="G759" s="355"/>
      <c r="H759" s="355"/>
      <c r="I759" s="355"/>
      <c r="J759" s="355"/>
      <c r="K759" s="355"/>
      <c r="L759" s="355"/>
      <c r="M759" s="355"/>
      <c r="N759" s="355"/>
      <c r="O759" s="355"/>
      <c r="P759" s="355"/>
      <c r="Q759" s="355"/>
      <c r="R759" s="355"/>
      <c r="S759" s="355"/>
      <c r="T759" s="355"/>
      <c r="U759" s="355"/>
      <c r="V759" s="355"/>
      <c r="W759" s="355"/>
      <c r="X759" s="355"/>
      <c r="Y759" s="355"/>
      <c r="Z759" s="355"/>
      <c r="AA759" s="355"/>
    </row>
    <row r="760" spans="1:27" ht="14.25" customHeight="1" x14ac:dyDescent="0.2">
      <c r="A760" s="364"/>
      <c r="B760" s="355"/>
      <c r="C760" s="355"/>
      <c r="D760" s="355"/>
      <c r="E760" s="365"/>
      <c r="F760" s="355"/>
      <c r="G760" s="355"/>
      <c r="H760" s="355"/>
      <c r="I760" s="355"/>
      <c r="J760" s="355"/>
      <c r="K760" s="355"/>
      <c r="L760" s="355"/>
      <c r="M760" s="355"/>
      <c r="N760" s="355"/>
      <c r="O760" s="355"/>
      <c r="P760" s="355"/>
      <c r="Q760" s="355"/>
      <c r="R760" s="355"/>
      <c r="S760" s="355"/>
      <c r="T760" s="355"/>
      <c r="U760" s="355"/>
      <c r="V760" s="355"/>
      <c r="W760" s="355"/>
      <c r="X760" s="355"/>
      <c r="Y760" s="355"/>
      <c r="Z760" s="355"/>
      <c r="AA760" s="355"/>
    </row>
    <row r="761" spans="1:27" ht="14.25" customHeight="1" x14ac:dyDescent="0.2">
      <c r="A761" s="364"/>
      <c r="B761" s="355"/>
      <c r="C761" s="355"/>
      <c r="D761" s="355"/>
      <c r="E761" s="365"/>
      <c r="F761" s="355"/>
      <c r="G761" s="355"/>
      <c r="H761" s="355"/>
      <c r="I761" s="355"/>
      <c r="J761" s="355"/>
      <c r="K761" s="355"/>
      <c r="L761" s="355"/>
      <c r="M761" s="355"/>
      <c r="N761" s="355"/>
      <c r="O761" s="355"/>
      <c r="P761" s="355"/>
      <c r="Q761" s="355"/>
      <c r="R761" s="355"/>
      <c r="S761" s="355"/>
      <c r="T761" s="355"/>
      <c r="U761" s="355"/>
      <c r="V761" s="355"/>
      <c r="W761" s="355"/>
      <c r="X761" s="355"/>
      <c r="Y761" s="355"/>
      <c r="Z761" s="355"/>
      <c r="AA761" s="355"/>
    </row>
    <row r="762" spans="1:27" ht="14.25" customHeight="1" x14ac:dyDescent="0.2">
      <c r="A762" s="364"/>
      <c r="B762" s="355"/>
      <c r="C762" s="355"/>
      <c r="D762" s="355"/>
      <c r="E762" s="365"/>
      <c r="F762" s="355"/>
      <c r="G762" s="355"/>
      <c r="H762" s="355"/>
      <c r="I762" s="355"/>
      <c r="J762" s="355"/>
      <c r="K762" s="355"/>
      <c r="L762" s="355"/>
      <c r="M762" s="355"/>
      <c r="N762" s="355"/>
      <c r="O762" s="355"/>
      <c r="P762" s="355"/>
      <c r="Q762" s="355"/>
      <c r="R762" s="355"/>
      <c r="S762" s="355"/>
      <c r="T762" s="355"/>
      <c r="U762" s="355"/>
      <c r="V762" s="355"/>
      <c r="W762" s="355"/>
      <c r="X762" s="355"/>
      <c r="Y762" s="355"/>
      <c r="Z762" s="355"/>
      <c r="AA762" s="355"/>
    </row>
    <row r="763" spans="1:27" ht="14.25" customHeight="1" x14ac:dyDescent="0.2">
      <c r="A763" s="364"/>
      <c r="B763" s="355"/>
      <c r="C763" s="355"/>
      <c r="D763" s="355"/>
      <c r="E763" s="365"/>
      <c r="F763" s="355"/>
      <c r="G763" s="355"/>
      <c r="H763" s="355"/>
      <c r="I763" s="355"/>
      <c r="J763" s="355"/>
      <c r="K763" s="355"/>
      <c r="L763" s="355"/>
      <c r="M763" s="355"/>
      <c r="N763" s="355"/>
      <c r="O763" s="355"/>
      <c r="P763" s="355"/>
      <c r="Q763" s="355"/>
      <c r="R763" s="355"/>
      <c r="S763" s="355"/>
      <c r="T763" s="355"/>
      <c r="U763" s="355"/>
      <c r="V763" s="355"/>
      <c r="W763" s="355"/>
      <c r="X763" s="355"/>
      <c r="Y763" s="355"/>
      <c r="Z763" s="355"/>
      <c r="AA763" s="355"/>
    </row>
    <row r="764" spans="1:27" ht="14.25" customHeight="1" x14ac:dyDescent="0.2">
      <c r="A764" s="364"/>
      <c r="B764" s="355"/>
      <c r="C764" s="355"/>
      <c r="D764" s="355"/>
      <c r="E764" s="365"/>
      <c r="F764" s="355"/>
      <c r="G764" s="355"/>
      <c r="H764" s="355"/>
      <c r="I764" s="355"/>
      <c r="J764" s="355"/>
      <c r="K764" s="355"/>
      <c r="L764" s="355"/>
      <c r="M764" s="355"/>
      <c r="N764" s="355"/>
      <c r="O764" s="355"/>
      <c r="P764" s="355"/>
      <c r="Q764" s="355"/>
      <c r="R764" s="355"/>
      <c r="S764" s="355"/>
      <c r="T764" s="355"/>
      <c r="U764" s="355"/>
      <c r="V764" s="355"/>
      <c r="W764" s="355"/>
      <c r="X764" s="355"/>
      <c r="Y764" s="355"/>
      <c r="Z764" s="355"/>
      <c r="AA764" s="355"/>
    </row>
    <row r="765" spans="1:27" ht="14.25" customHeight="1" x14ac:dyDescent="0.2">
      <c r="A765" s="364"/>
      <c r="B765" s="355"/>
      <c r="C765" s="355"/>
      <c r="D765" s="355"/>
      <c r="E765" s="365"/>
      <c r="F765" s="355"/>
      <c r="G765" s="355"/>
      <c r="H765" s="355"/>
      <c r="I765" s="355"/>
      <c r="J765" s="355"/>
      <c r="K765" s="355"/>
      <c r="L765" s="355"/>
      <c r="M765" s="355"/>
      <c r="N765" s="355"/>
      <c r="O765" s="355"/>
      <c r="P765" s="355"/>
      <c r="Q765" s="355"/>
      <c r="R765" s="355"/>
      <c r="S765" s="355"/>
      <c r="T765" s="355"/>
      <c r="U765" s="355"/>
      <c r="V765" s="355"/>
      <c r="W765" s="355"/>
      <c r="X765" s="355"/>
      <c r="Y765" s="355"/>
      <c r="Z765" s="355"/>
      <c r="AA765" s="355"/>
    </row>
    <row r="766" spans="1:27" ht="14.25" customHeight="1" x14ac:dyDescent="0.2">
      <c r="A766" s="364"/>
      <c r="B766" s="355"/>
      <c r="C766" s="355"/>
      <c r="D766" s="355"/>
      <c r="E766" s="365"/>
      <c r="F766" s="355"/>
      <c r="G766" s="355"/>
      <c r="H766" s="355"/>
      <c r="I766" s="355"/>
      <c r="J766" s="355"/>
      <c r="K766" s="355"/>
      <c r="L766" s="355"/>
      <c r="M766" s="355"/>
      <c r="N766" s="355"/>
      <c r="O766" s="355"/>
      <c r="P766" s="355"/>
      <c r="Q766" s="355"/>
      <c r="R766" s="355"/>
      <c r="S766" s="355"/>
      <c r="T766" s="355"/>
      <c r="U766" s="355"/>
      <c r="V766" s="355"/>
      <c r="W766" s="355"/>
      <c r="X766" s="355"/>
      <c r="Y766" s="355"/>
      <c r="Z766" s="355"/>
      <c r="AA766" s="355"/>
    </row>
    <row r="767" spans="1:27" ht="14.25" customHeight="1" x14ac:dyDescent="0.2">
      <c r="A767" s="364"/>
      <c r="B767" s="355"/>
      <c r="C767" s="355"/>
      <c r="D767" s="355"/>
      <c r="E767" s="365"/>
      <c r="F767" s="355"/>
      <c r="G767" s="355"/>
      <c r="H767" s="355"/>
      <c r="I767" s="355"/>
      <c r="J767" s="355"/>
      <c r="K767" s="355"/>
      <c r="L767" s="355"/>
      <c r="M767" s="355"/>
      <c r="N767" s="355"/>
      <c r="O767" s="355"/>
      <c r="P767" s="355"/>
      <c r="Q767" s="355"/>
      <c r="R767" s="355"/>
      <c r="S767" s="355"/>
      <c r="T767" s="355"/>
      <c r="U767" s="355"/>
      <c r="V767" s="355"/>
      <c r="W767" s="355"/>
      <c r="X767" s="355"/>
      <c r="Y767" s="355"/>
      <c r="Z767" s="355"/>
      <c r="AA767" s="355"/>
    </row>
    <row r="768" spans="1:27" ht="14.25" customHeight="1" x14ac:dyDescent="0.2">
      <c r="A768" s="364"/>
      <c r="B768" s="355"/>
      <c r="C768" s="355"/>
      <c r="D768" s="355"/>
      <c r="E768" s="365"/>
      <c r="F768" s="355"/>
      <c r="G768" s="355"/>
      <c r="H768" s="355"/>
      <c r="I768" s="355"/>
      <c r="J768" s="355"/>
      <c r="K768" s="355"/>
      <c r="L768" s="355"/>
      <c r="M768" s="355"/>
      <c r="N768" s="355"/>
      <c r="O768" s="355"/>
      <c r="P768" s="355"/>
      <c r="Q768" s="355"/>
      <c r="R768" s="355"/>
      <c r="S768" s="355"/>
      <c r="T768" s="355"/>
      <c r="U768" s="355"/>
      <c r="V768" s="355"/>
      <c r="W768" s="355"/>
      <c r="X768" s="355"/>
      <c r="Y768" s="355"/>
      <c r="Z768" s="355"/>
      <c r="AA768" s="355"/>
    </row>
    <row r="769" spans="1:27" ht="14.25" customHeight="1" x14ac:dyDescent="0.2">
      <c r="A769" s="364"/>
      <c r="B769" s="355"/>
      <c r="C769" s="355"/>
      <c r="D769" s="355"/>
      <c r="E769" s="365"/>
      <c r="F769" s="355"/>
      <c r="G769" s="355"/>
      <c r="H769" s="355"/>
      <c r="I769" s="355"/>
      <c r="J769" s="355"/>
      <c r="K769" s="355"/>
      <c r="L769" s="355"/>
      <c r="M769" s="355"/>
      <c r="N769" s="355"/>
      <c r="O769" s="355"/>
      <c r="P769" s="355"/>
      <c r="Q769" s="355"/>
      <c r="R769" s="355"/>
      <c r="S769" s="355"/>
      <c r="T769" s="355"/>
      <c r="U769" s="355"/>
      <c r="V769" s="355"/>
      <c r="W769" s="355"/>
      <c r="X769" s="355"/>
      <c r="Y769" s="355"/>
      <c r="Z769" s="355"/>
      <c r="AA769" s="355"/>
    </row>
    <row r="770" spans="1:27" ht="14.25" customHeight="1" x14ac:dyDescent="0.2">
      <c r="A770" s="364"/>
      <c r="B770" s="355"/>
      <c r="C770" s="355"/>
      <c r="D770" s="355"/>
      <c r="E770" s="365"/>
      <c r="F770" s="355"/>
      <c r="G770" s="355"/>
      <c r="H770" s="355"/>
      <c r="I770" s="355"/>
      <c r="J770" s="355"/>
      <c r="K770" s="355"/>
      <c r="L770" s="355"/>
      <c r="M770" s="355"/>
      <c r="N770" s="355"/>
      <c r="O770" s="355"/>
      <c r="P770" s="355"/>
      <c r="Q770" s="355"/>
      <c r="R770" s="355"/>
      <c r="S770" s="355"/>
      <c r="T770" s="355"/>
      <c r="U770" s="355"/>
      <c r="V770" s="355"/>
      <c r="W770" s="355"/>
      <c r="X770" s="355"/>
      <c r="Y770" s="355"/>
      <c r="Z770" s="355"/>
      <c r="AA770" s="355"/>
    </row>
    <row r="771" spans="1:27" ht="14.25" customHeight="1" x14ac:dyDescent="0.2">
      <c r="A771" s="364"/>
      <c r="B771" s="355"/>
      <c r="C771" s="355"/>
      <c r="D771" s="355"/>
      <c r="E771" s="365"/>
      <c r="F771" s="355"/>
      <c r="G771" s="355"/>
      <c r="H771" s="355"/>
      <c r="I771" s="355"/>
      <c r="J771" s="355"/>
      <c r="K771" s="355"/>
      <c r="L771" s="355"/>
      <c r="M771" s="355"/>
      <c r="N771" s="355"/>
      <c r="O771" s="355"/>
      <c r="P771" s="355"/>
      <c r="Q771" s="355"/>
      <c r="R771" s="355"/>
      <c r="S771" s="355"/>
      <c r="T771" s="355"/>
      <c r="U771" s="355"/>
      <c r="V771" s="355"/>
      <c r="W771" s="355"/>
      <c r="X771" s="355"/>
      <c r="Y771" s="355"/>
      <c r="Z771" s="355"/>
      <c r="AA771" s="355"/>
    </row>
    <row r="772" spans="1:27" ht="14.25" customHeight="1" x14ac:dyDescent="0.2">
      <c r="A772" s="364"/>
      <c r="B772" s="355"/>
      <c r="C772" s="355"/>
      <c r="D772" s="355"/>
      <c r="E772" s="365"/>
      <c r="F772" s="355"/>
      <c r="G772" s="355"/>
      <c r="H772" s="355"/>
      <c r="I772" s="355"/>
      <c r="J772" s="355"/>
      <c r="K772" s="355"/>
      <c r="L772" s="355"/>
      <c r="M772" s="355"/>
      <c r="N772" s="355"/>
      <c r="O772" s="355"/>
      <c r="P772" s="355"/>
      <c r="Q772" s="355"/>
      <c r="R772" s="355"/>
      <c r="S772" s="355"/>
      <c r="T772" s="355"/>
      <c r="U772" s="355"/>
      <c r="V772" s="355"/>
      <c r="W772" s="355"/>
      <c r="X772" s="355"/>
      <c r="Y772" s="355"/>
      <c r="Z772" s="355"/>
      <c r="AA772" s="355"/>
    </row>
    <row r="773" spans="1:27" ht="14.25" customHeight="1" x14ac:dyDescent="0.2">
      <c r="A773" s="364"/>
      <c r="B773" s="355"/>
      <c r="C773" s="355"/>
      <c r="D773" s="355"/>
      <c r="E773" s="365"/>
      <c r="F773" s="355"/>
      <c r="G773" s="355"/>
      <c r="H773" s="355"/>
      <c r="I773" s="355"/>
      <c r="J773" s="355"/>
      <c r="K773" s="355"/>
      <c r="L773" s="355"/>
      <c r="M773" s="355"/>
      <c r="N773" s="355"/>
      <c r="O773" s="355"/>
      <c r="P773" s="355"/>
      <c r="Q773" s="355"/>
      <c r="R773" s="355"/>
      <c r="S773" s="355"/>
      <c r="T773" s="355"/>
      <c r="U773" s="355"/>
      <c r="V773" s="355"/>
      <c r="W773" s="355"/>
      <c r="X773" s="355"/>
      <c r="Y773" s="355"/>
      <c r="Z773" s="355"/>
      <c r="AA773" s="355"/>
    </row>
    <row r="774" spans="1:27" ht="14.25" customHeight="1" x14ac:dyDescent="0.2">
      <c r="A774" s="364"/>
      <c r="B774" s="355"/>
      <c r="C774" s="355"/>
      <c r="D774" s="355"/>
      <c r="E774" s="365"/>
      <c r="F774" s="355"/>
      <c r="G774" s="355"/>
      <c r="H774" s="355"/>
      <c r="I774" s="355"/>
      <c r="J774" s="355"/>
      <c r="K774" s="355"/>
      <c r="L774" s="355"/>
      <c r="M774" s="355"/>
      <c r="N774" s="355"/>
      <c r="O774" s="355"/>
      <c r="P774" s="355"/>
      <c r="Q774" s="355"/>
      <c r="R774" s="355"/>
      <c r="S774" s="355"/>
      <c r="T774" s="355"/>
      <c r="U774" s="355"/>
      <c r="V774" s="355"/>
      <c r="W774" s="355"/>
      <c r="X774" s="355"/>
      <c r="Y774" s="355"/>
      <c r="Z774" s="355"/>
      <c r="AA774" s="355"/>
    </row>
    <row r="775" spans="1:27" ht="14.25" customHeight="1" x14ac:dyDescent="0.2">
      <c r="A775" s="364"/>
      <c r="B775" s="355"/>
      <c r="C775" s="355"/>
      <c r="D775" s="355"/>
      <c r="E775" s="365"/>
      <c r="F775" s="355"/>
      <c r="G775" s="355"/>
      <c r="H775" s="355"/>
      <c r="I775" s="355"/>
      <c r="J775" s="355"/>
      <c r="K775" s="355"/>
      <c r="L775" s="355"/>
      <c r="M775" s="355"/>
      <c r="N775" s="355"/>
      <c r="O775" s="355"/>
      <c r="P775" s="355"/>
      <c r="Q775" s="355"/>
      <c r="R775" s="355"/>
      <c r="S775" s="355"/>
      <c r="T775" s="355"/>
      <c r="U775" s="355"/>
      <c r="V775" s="355"/>
      <c r="W775" s="355"/>
      <c r="X775" s="355"/>
      <c r="Y775" s="355"/>
      <c r="Z775" s="355"/>
      <c r="AA775" s="355"/>
    </row>
    <row r="776" spans="1:27" ht="14.25" customHeight="1" x14ac:dyDescent="0.2">
      <c r="A776" s="364"/>
      <c r="B776" s="355"/>
      <c r="C776" s="355"/>
      <c r="D776" s="355"/>
      <c r="E776" s="365"/>
      <c r="F776" s="355"/>
      <c r="G776" s="355"/>
      <c r="H776" s="355"/>
      <c r="I776" s="355"/>
      <c r="J776" s="355"/>
      <c r="K776" s="355"/>
      <c r="L776" s="355"/>
      <c r="M776" s="355"/>
      <c r="N776" s="355"/>
      <c r="O776" s="355"/>
      <c r="P776" s="355"/>
      <c r="Q776" s="355"/>
      <c r="R776" s="355"/>
      <c r="S776" s="355"/>
      <c r="T776" s="355"/>
      <c r="U776" s="355"/>
      <c r="V776" s="355"/>
      <c r="W776" s="355"/>
      <c r="X776" s="355"/>
      <c r="Y776" s="355"/>
      <c r="Z776" s="355"/>
      <c r="AA776" s="355"/>
    </row>
    <row r="777" spans="1:27" ht="14.25" customHeight="1" x14ac:dyDescent="0.2">
      <c r="A777" s="364"/>
      <c r="B777" s="355"/>
      <c r="C777" s="355"/>
      <c r="D777" s="355"/>
      <c r="E777" s="365"/>
      <c r="F777" s="355"/>
      <c r="G777" s="355"/>
      <c r="H777" s="355"/>
      <c r="I777" s="355"/>
      <c r="J777" s="355"/>
      <c r="K777" s="355"/>
      <c r="L777" s="355"/>
      <c r="M777" s="355"/>
      <c r="N777" s="355"/>
      <c r="O777" s="355"/>
      <c r="P777" s="355"/>
      <c r="Q777" s="355"/>
      <c r="R777" s="355"/>
      <c r="S777" s="355"/>
      <c r="T777" s="355"/>
      <c r="U777" s="355"/>
      <c r="V777" s="355"/>
      <c r="W777" s="355"/>
      <c r="X777" s="355"/>
      <c r="Y777" s="355"/>
      <c r="Z777" s="355"/>
      <c r="AA777" s="355"/>
    </row>
    <row r="778" spans="1:27" ht="14.25" customHeight="1" x14ac:dyDescent="0.2">
      <c r="A778" s="364"/>
      <c r="B778" s="355"/>
      <c r="C778" s="355"/>
      <c r="D778" s="355"/>
      <c r="E778" s="365"/>
      <c r="F778" s="355"/>
      <c r="G778" s="355"/>
      <c r="H778" s="355"/>
      <c r="I778" s="355"/>
      <c r="J778" s="355"/>
      <c r="K778" s="355"/>
      <c r="L778" s="355"/>
      <c r="M778" s="355"/>
      <c r="N778" s="355"/>
      <c r="O778" s="355"/>
      <c r="P778" s="355"/>
      <c r="Q778" s="355"/>
      <c r="R778" s="355"/>
      <c r="S778" s="355"/>
      <c r="T778" s="355"/>
      <c r="U778" s="355"/>
      <c r="V778" s="355"/>
      <c r="W778" s="355"/>
      <c r="X778" s="355"/>
      <c r="Y778" s="355"/>
      <c r="Z778" s="355"/>
      <c r="AA778" s="355"/>
    </row>
    <row r="779" spans="1:27" ht="14.25" customHeight="1" x14ac:dyDescent="0.2">
      <c r="A779" s="364"/>
      <c r="B779" s="355"/>
      <c r="C779" s="355"/>
      <c r="D779" s="355"/>
      <c r="E779" s="365"/>
      <c r="F779" s="355"/>
      <c r="G779" s="355"/>
      <c r="H779" s="355"/>
      <c r="I779" s="355"/>
      <c r="J779" s="355"/>
      <c r="K779" s="355"/>
      <c r="L779" s="355"/>
      <c r="M779" s="355"/>
      <c r="N779" s="355"/>
      <c r="O779" s="355"/>
      <c r="P779" s="355"/>
      <c r="Q779" s="355"/>
      <c r="R779" s="355"/>
      <c r="S779" s="355"/>
      <c r="T779" s="355"/>
      <c r="U779" s="355"/>
      <c r="V779" s="355"/>
      <c r="W779" s="355"/>
      <c r="X779" s="355"/>
      <c r="Y779" s="355"/>
      <c r="Z779" s="355"/>
      <c r="AA779" s="355"/>
    </row>
    <row r="780" spans="1:27" ht="14.25" customHeight="1" x14ac:dyDescent="0.2">
      <c r="A780" s="364"/>
      <c r="B780" s="355"/>
      <c r="C780" s="355"/>
      <c r="D780" s="355"/>
      <c r="E780" s="365"/>
      <c r="F780" s="355"/>
      <c r="G780" s="355"/>
      <c r="H780" s="355"/>
      <c r="I780" s="355"/>
      <c r="J780" s="355"/>
      <c r="K780" s="355"/>
      <c r="L780" s="355"/>
      <c r="M780" s="355"/>
      <c r="N780" s="355"/>
      <c r="O780" s="355"/>
      <c r="P780" s="355"/>
      <c r="Q780" s="355"/>
      <c r="R780" s="355"/>
      <c r="S780" s="355"/>
      <c r="T780" s="355"/>
      <c r="U780" s="355"/>
      <c r="V780" s="355"/>
      <c r="W780" s="355"/>
      <c r="X780" s="355"/>
      <c r="Y780" s="355"/>
      <c r="Z780" s="355"/>
      <c r="AA780" s="355"/>
    </row>
    <row r="781" spans="1:27" ht="14.25" customHeight="1" x14ac:dyDescent="0.2">
      <c r="A781" s="364"/>
      <c r="B781" s="355"/>
      <c r="C781" s="355"/>
      <c r="D781" s="355"/>
      <c r="E781" s="365"/>
      <c r="F781" s="355"/>
      <c r="G781" s="355"/>
      <c r="H781" s="355"/>
      <c r="I781" s="355"/>
      <c r="J781" s="355"/>
      <c r="K781" s="355"/>
      <c r="L781" s="355"/>
      <c r="M781" s="355"/>
      <c r="N781" s="355"/>
      <c r="O781" s="355"/>
      <c r="P781" s="355"/>
      <c r="Q781" s="355"/>
      <c r="R781" s="355"/>
      <c r="S781" s="355"/>
      <c r="T781" s="355"/>
      <c r="U781" s="355"/>
      <c r="V781" s="355"/>
      <c r="W781" s="355"/>
      <c r="X781" s="355"/>
      <c r="Y781" s="355"/>
      <c r="Z781" s="355"/>
      <c r="AA781" s="355"/>
    </row>
    <row r="782" spans="1:27" ht="14.25" customHeight="1" x14ac:dyDescent="0.2">
      <c r="A782" s="364"/>
      <c r="B782" s="355"/>
      <c r="C782" s="355"/>
      <c r="D782" s="355"/>
      <c r="E782" s="365"/>
      <c r="F782" s="355"/>
      <c r="G782" s="355"/>
      <c r="H782" s="355"/>
      <c r="I782" s="355"/>
      <c r="J782" s="355"/>
      <c r="K782" s="355"/>
      <c r="L782" s="355"/>
      <c r="M782" s="355"/>
      <c r="N782" s="355"/>
      <c r="O782" s="355"/>
      <c r="P782" s="355"/>
      <c r="Q782" s="355"/>
      <c r="R782" s="355"/>
      <c r="S782" s="355"/>
      <c r="T782" s="355"/>
      <c r="U782" s="355"/>
      <c r="V782" s="355"/>
      <c r="W782" s="355"/>
      <c r="X782" s="355"/>
      <c r="Y782" s="355"/>
      <c r="Z782" s="355"/>
      <c r="AA782" s="355"/>
    </row>
    <row r="783" spans="1:27" ht="14.25" customHeight="1" x14ac:dyDescent="0.2">
      <c r="A783" s="364"/>
      <c r="B783" s="355"/>
      <c r="C783" s="355"/>
      <c r="D783" s="355"/>
      <c r="E783" s="365"/>
      <c r="F783" s="355"/>
      <c r="G783" s="355"/>
      <c r="H783" s="355"/>
      <c r="I783" s="355"/>
      <c r="J783" s="355"/>
      <c r="K783" s="355"/>
      <c r="L783" s="355"/>
      <c r="M783" s="355"/>
      <c r="N783" s="355"/>
      <c r="O783" s="355"/>
      <c r="P783" s="355"/>
      <c r="Q783" s="355"/>
      <c r="R783" s="355"/>
      <c r="S783" s="355"/>
      <c r="T783" s="355"/>
      <c r="U783" s="355"/>
      <c r="V783" s="355"/>
      <c r="W783" s="355"/>
      <c r="X783" s="355"/>
      <c r="Y783" s="355"/>
      <c r="Z783" s="355"/>
      <c r="AA783" s="355"/>
    </row>
    <row r="784" spans="1:27" ht="14.25" customHeight="1" x14ac:dyDescent="0.2">
      <c r="A784" s="364"/>
      <c r="B784" s="355"/>
      <c r="C784" s="355"/>
      <c r="D784" s="355"/>
      <c r="E784" s="365"/>
      <c r="F784" s="355"/>
      <c r="G784" s="355"/>
      <c r="H784" s="355"/>
      <c r="I784" s="355"/>
      <c r="J784" s="355"/>
      <c r="K784" s="355"/>
      <c r="L784" s="355"/>
      <c r="M784" s="355"/>
      <c r="N784" s="355"/>
      <c r="O784" s="355"/>
      <c r="P784" s="355"/>
      <c r="Q784" s="355"/>
      <c r="R784" s="355"/>
      <c r="S784" s="355"/>
      <c r="T784" s="355"/>
      <c r="U784" s="355"/>
      <c r="V784" s="355"/>
      <c r="W784" s="355"/>
      <c r="X784" s="355"/>
      <c r="Y784" s="355"/>
      <c r="Z784" s="355"/>
      <c r="AA784" s="355"/>
    </row>
    <row r="785" spans="1:27" ht="14.25" customHeight="1" x14ac:dyDescent="0.2">
      <c r="A785" s="364"/>
      <c r="B785" s="355"/>
      <c r="C785" s="355"/>
      <c r="D785" s="355"/>
      <c r="E785" s="365"/>
      <c r="F785" s="355"/>
      <c r="G785" s="355"/>
      <c r="H785" s="355"/>
      <c r="I785" s="355"/>
      <c r="J785" s="355"/>
      <c r="K785" s="355"/>
      <c r="L785" s="355"/>
      <c r="M785" s="355"/>
      <c r="N785" s="355"/>
      <c r="O785" s="355"/>
      <c r="P785" s="355"/>
      <c r="Q785" s="355"/>
      <c r="R785" s="355"/>
      <c r="S785" s="355"/>
      <c r="T785" s="355"/>
      <c r="U785" s="355"/>
      <c r="V785" s="355"/>
      <c r="W785" s="355"/>
      <c r="X785" s="355"/>
      <c r="Y785" s="355"/>
      <c r="Z785" s="355"/>
      <c r="AA785" s="355"/>
    </row>
    <row r="786" spans="1:27" ht="14.25" customHeight="1" x14ac:dyDescent="0.2">
      <c r="A786" s="364"/>
      <c r="B786" s="355"/>
      <c r="C786" s="355"/>
      <c r="D786" s="355"/>
      <c r="E786" s="365"/>
      <c r="F786" s="355"/>
      <c r="G786" s="355"/>
      <c r="H786" s="355"/>
      <c r="I786" s="355"/>
      <c r="J786" s="355"/>
      <c r="K786" s="355"/>
      <c r="L786" s="355"/>
      <c r="M786" s="355"/>
      <c r="N786" s="355"/>
      <c r="O786" s="355"/>
      <c r="P786" s="355"/>
      <c r="Q786" s="355"/>
      <c r="R786" s="355"/>
      <c r="S786" s="355"/>
      <c r="T786" s="355"/>
      <c r="U786" s="355"/>
      <c r="V786" s="355"/>
      <c r="W786" s="355"/>
      <c r="X786" s="355"/>
      <c r="Y786" s="355"/>
      <c r="Z786" s="355"/>
      <c r="AA786" s="355"/>
    </row>
    <row r="787" spans="1:27" ht="14.25" customHeight="1" x14ac:dyDescent="0.2">
      <c r="A787" s="364"/>
      <c r="B787" s="355"/>
      <c r="C787" s="355"/>
      <c r="D787" s="355"/>
      <c r="E787" s="365"/>
      <c r="F787" s="355"/>
      <c r="G787" s="355"/>
      <c r="H787" s="355"/>
      <c r="I787" s="355"/>
      <c r="J787" s="355"/>
      <c r="K787" s="355"/>
      <c r="L787" s="355"/>
      <c r="M787" s="355"/>
      <c r="N787" s="355"/>
      <c r="O787" s="355"/>
      <c r="P787" s="355"/>
      <c r="Q787" s="355"/>
      <c r="R787" s="355"/>
      <c r="S787" s="355"/>
      <c r="T787" s="355"/>
      <c r="U787" s="355"/>
      <c r="V787" s="355"/>
      <c r="W787" s="355"/>
      <c r="X787" s="355"/>
      <c r="Y787" s="355"/>
      <c r="Z787" s="355"/>
      <c r="AA787" s="355"/>
    </row>
    <row r="788" spans="1:27" ht="14.25" customHeight="1" x14ac:dyDescent="0.2">
      <c r="A788" s="364"/>
      <c r="B788" s="355"/>
      <c r="C788" s="355"/>
      <c r="D788" s="355"/>
      <c r="E788" s="365"/>
      <c r="F788" s="355"/>
      <c r="G788" s="355"/>
      <c r="H788" s="355"/>
      <c r="I788" s="355"/>
      <c r="J788" s="355"/>
      <c r="K788" s="355"/>
      <c r="L788" s="355"/>
      <c r="M788" s="355"/>
      <c r="N788" s="355"/>
      <c r="O788" s="355"/>
      <c r="P788" s="355"/>
      <c r="Q788" s="355"/>
      <c r="R788" s="355"/>
      <c r="S788" s="355"/>
      <c r="T788" s="355"/>
      <c r="U788" s="355"/>
      <c r="V788" s="355"/>
      <c r="W788" s="355"/>
      <c r="X788" s="355"/>
      <c r="Y788" s="355"/>
      <c r="Z788" s="355"/>
      <c r="AA788" s="355"/>
    </row>
    <row r="789" spans="1:27" ht="14.25" customHeight="1" x14ac:dyDescent="0.2">
      <c r="A789" s="364"/>
      <c r="B789" s="355"/>
      <c r="C789" s="355"/>
      <c r="D789" s="355"/>
      <c r="E789" s="365"/>
      <c r="F789" s="355"/>
      <c r="G789" s="355"/>
      <c r="H789" s="355"/>
      <c r="I789" s="355"/>
      <c r="J789" s="355"/>
      <c r="K789" s="355"/>
      <c r="L789" s="355"/>
      <c r="M789" s="355"/>
      <c r="N789" s="355"/>
      <c r="O789" s="355"/>
      <c r="P789" s="355"/>
      <c r="Q789" s="355"/>
      <c r="R789" s="355"/>
      <c r="S789" s="355"/>
      <c r="T789" s="355"/>
      <c r="U789" s="355"/>
      <c r="V789" s="355"/>
      <c r="W789" s="355"/>
      <c r="X789" s="355"/>
      <c r="Y789" s="355"/>
      <c r="Z789" s="355"/>
      <c r="AA789" s="355"/>
    </row>
    <row r="790" spans="1:27" ht="14.25" customHeight="1" x14ac:dyDescent="0.2">
      <c r="A790" s="364"/>
      <c r="B790" s="355"/>
      <c r="C790" s="355"/>
      <c r="D790" s="355"/>
      <c r="E790" s="365"/>
      <c r="F790" s="355"/>
      <c r="G790" s="355"/>
      <c r="H790" s="355"/>
      <c r="I790" s="355"/>
      <c r="J790" s="355"/>
      <c r="K790" s="355"/>
      <c r="L790" s="355"/>
      <c r="M790" s="355"/>
      <c r="N790" s="355"/>
      <c r="O790" s="355"/>
      <c r="P790" s="355"/>
      <c r="Q790" s="355"/>
      <c r="R790" s="355"/>
      <c r="S790" s="355"/>
      <c r="T790" s="355"/>
      <c r="U790" s="355"/>
      <c r="V790" s="355"/>
      <c r="W790" s="355"/>
      <c r="X790" s="355"/>
      <c r="Y790" s="355"/>
      <c r="Z790" s="355"/>
      <c r="AA790" s="355"/>
    </row>
    <row r="791" spans="1:27" ht="14.25" customHeight="1" x14ac:dyDescent="0.2">
      <c r="A791" s="364"/>
      <c r="B791" s="355"/>
      <c r="C791" s="355"/>
      <c r="D791" s="355"/>
      <c r="E791" s="365"/>
      <c r="F791" s="355"/>
      <c r="G791" s="355"/>
      <c r="H791" s="355"/>
      <c r="I791" s="355"/>
      <c r="J791" s="355"/>
      <c r="K791" s="355"/>
      <c r="L791" s="355"/>
      <c r="M791" s="355"/>
      <c r="N791" s="355"/>
      <c r="O791" s="355"/>
      <c r="P791" s="355"/>
      <c r="Q791" s="355"/>
      <c r="R791" s="355"/>
      <c r="S791" s="355"/>
      <c r="T791" s="355"/>
      <c r="U791" s="355"/>
      <c r="V791" s="355"/>
      <c r="W791" s="355"/>
      <c r="X791" s="355"/>
      <c r="Y791" s="355"/>
      <c r="Z791" s="355"/>
      <c r="AA791" s="355"/>
    </row>
    <row r="792" spans="1:27" ht="14.25" customHeight="1" x14ac:dyDescent="0.2">
      <c r="A792" s="364"/>
      <c r="B792" s="355"/>
      <c r="C792" s="355"/>
      <c r="D792" s="355"/>
      <c r="E792" s="365"/>
      <c r="F792" s="355"/>
      <c r="G792" s="355"/>
      <c r="H792" s="355"/>
      <c r="I792" s="355"/>
      <c r="J792" s="355"/>
      <c r="K792" s="355"/>
      <c r="L792" s="355"/>
      <c r="M792" s="355"/>
      <c r="N792" s="355"/>
      <c r="O792" s="355"/>
      <c r="P792" s="355"/>
      <c r="Q792" s="355"/>
      <c r="R792" s="355"/>
      <c r="S792" s="355"/>
      <c r="T792" s="355"/>
      <c r="U792" s="355"/>
      <c r="V792" s="355"/>
      <c r="W792" s="355"/>
      <c r="X792" s="355"/>
      <c r="Y792" s="355"/>
      <c r="Z792" s="355"/>
      <c r="AA792" s="355"/>
    </row>
    <row r="793" spans="1:27" ht="14.25" customHeight="1" x14ac:dyDescent="0.2">
      <c r="A793" s="364"/>
      <c r="B793" s="355"/>
      <c r="C793" s="355"/>
      <c r="D793" s="355"/>
      <c r="E793" s="365"/>
      <c r="F793" s="355"/>
      <c r="G793" s="355"/>
      <c r="H793" s="355"/>
      <c r="I793" s="355"/>
      <c r="J793" s="355"/>
      <c r="K793" s="355"/>
      <c r="L793" s="355"/>
      <c r="M793" s="355"/>
      <c r="N793" s="355"/>
      <c r="O793" s="355"/>
      <c r="P793" s="355"/>
      <c r="Q793" s="355"/>
      <c r="R793" s="355"/>
      <c r="S793" s="355"/>
      <c r="T793" s="355"/>
      <c r="U793" s="355"/>
      <c r="V793" s="355"/>
      <c r="W793" s="355"/>
      <c r="X793" s="355"/>
      <c r="Y793" s="355"/>
      <c r="Z793" s="355"/>
      <c r="AA793" s="355"/>
    </row>
    <row r="794" spans="1:27" ht="14.25" customHeight="1" x14ac:dyDescent="0.2">
      <c r="A794" s="364"/>
      <c r="B794" s="355"/>
      <c r="C794" s="355"/>
      <c r="D794" s="355"/>
      <c r="E794" s="365"/>
      <c r="F794" s="355"/>
      <c r="G794" s="355"/>
      <c r="H794" s="355"/>
      <c r="I794" s="355"/>
      <c r="J794" s="355"/>
      <c r="K794" s="355"/>
      <c r="L794" s="355"/>
      <c r="M794" s="355"/>
      <c r="N794" s="355"/>
      <c r="O794" s="355"/>
      <c r="P794" s="355"/>
      <c r="Q794" s="355"/>
      <c r="R794" s="355"/>
      <c r="S794" s="355"/>
      <c r="T794" s="355"/>
      <c r="U794" s="355"/>
      <c r="V794" s="355"/>
      <c r="W794" s="355"/>
      <c r="X794" s="355"/>
      <c r="Y794" s="355"/>
      <c r="Z794" s="355"/>
      <c r="AA794" s="355"/>
    </row>
    <row r="795" spans="1:27" ht="14.25" customHeight="1" x14ac:dyDescent="0.2">
      <c r="A795" s="364"/>
      <c r="B795" s="355"/>
      <c r="C795" s="355"/>
      <c r="D795" s="355"/>
      <c r="E795" s="365"/>
      <c r="F795" s="355"/>
      <c r="G795" s="355"/>
      <c r="H795" s="355"/>
      <c r="I795" s="355"/>
      <c r="J795" s="355"/>
      <c r="K795" s="355"/>
      <c r="L795" s="355"/>
      <c r="M795" s="355"/>
      <c r="N795" s="355"/>
      <c r="O795" s="355"/>
      <c r="P795" s="355"/>
      <c r="Q795" s="355"/>
      <c r="R795" s="355"/>
      <c r="S795" s="355"/>
      <c r="T795" s="355"/>
      <c r="U795" s="355"/>
      <c r="V795" s="355"/>
      <c r="W795" s="355"/>
      <c r="X795" s="355"/>
      <c r="Y795" s="355"/>
      <c r="Z795" s="355"/>
      <c r="AA795" s="355"/>
    </row>
    <row r="796" spans="1:27" ht="14.25" customHeight="1" x14ac:dyDescent="0.2">
      <c r="A796" s="364"/>
      <c r="B796" s="355"/>
      <c r="C796" s="355"/>
      <c r="D796" s="355"/>
      <c r="E796" s="365"/>
      <c r="F796" s="355"/>
      <c r="G796" s="355"/>
      <c r="H796" s="355"/>
      <c r="I796" s="355"/>
      <c r="J796" s="355"/>
      <c r="K796" s="355"/>
      <c r="L796" s="355"/>
      <c r="M796" s="355"/>
      <c r="N796" s="355"/>
      <c r="O796" s="355"/>
      <c r="P796" s="355"/>
      <c r="Q796" s="355"/>
      <c r="R796" s="355"/>
      <c r="S796" s="355"/>
      <c r="T796" s="355"/>
      <c r="U796" s="355"/>
      <c r="V796" s="355"/>
      <c r="W796" s="355"/>
      <c r="X796" s="355"/>
      <c r="Y796" s="355"/>
      <c r="Z796" s="355"/>
      <c r="AA796" s="355"/>
    </row>
    <row r="797" spans="1:27" ht="14.25" customHeight="1" x14ac:dyDescent="0.2">
      <c r="A797" s="364"/>
      <c r="B797" s="355"/>
      <c r="C797" s="355"/>
      <c r="D797" s="355"/>
      <c r="E797" s="365"/>
      <c r="F797" s="355"/>
      <c r="G797" s="355"/>
      <c r="H797" s="355"/>
      <c r="I797" s="355"/>
      <c r="J797" s="355"/>
      <c r="K797" s="355"/>
      <c r="L797" s="355"/>
      <c r="M797" s="355"/>
      <c r="N797" s="355"/>
      <c r="O797" s="355"/>
      <c r="P797" s="355"/>
      <c r="Q797" s="355"/>
      <c r="R797" s="355"/>
      <c r="S797" s="355"/>
      <c r="T797" s="355"/>
      <c r="U797" s="355"/>
      <c r="V797" s="355"/>
      <c r="W797" s="355"/>
      <c r="X797" s="355"/>
      <c r="Y797" s="355"/>
      <c r="Z797" s="355"/>
      <c r="AA797" s="355"/>
    </row>
    <row r="798" spans="1:27" ht="14.25" customHeight="1" x14ac:dyDescent="0.2">
      <c r="A798" s="364"/>
      <c r="B798" s="355"/>
      <c r="C798" s="355"/>
      <c r="D798" s="355"/>
      <c r="E798" s="365"/>
      <c r="F798" s="355"/>
      <c r="G798" s="355"/>
      <c r="H798" s="355"/>
      <c r="I798" s="355"/>
      <c r="J798" s="355"/>
      <c r="K798" s="355"/>
      <c r="L798" s="355"/>
      <c r="M798" s="355"/>
      <c r="N798" s="355"/>
      <c r="O798" s="355"/>
      <c r="P798" s="355"/>
      <c r="Q798" s="355"/>
      <c r="R798" s="355"/>
      <c r="S798" s="355"/>
      <c r="T798" s="355"/>
      <c r="U798" s="355"/>
      <c r="V798" s="355"/>
      <c r="W798" s="355"/>
      <c r="X798" s="355"/>
      <c r="Y798" s="355"/>
      <c r="Z798" s="355"/>
      <c r="AA798" s="355"/>
    </row>
    <row r="799" spans="1:27" ht="14.25" customHeight="1" x14ac:dyDescent="0.2">
      <c r="A799" s="364"/>
      <c r="B799" s="355"/>
      <c r="C799" s="355"/>
      <c r="D799" s="355"/>
      <c r="E799" s="365"/>
      <c r="F799" s="355"/>
      <c r="G799" s="355"/>
      <c r="H799" s="355"/>
      <c r="I799" s="355"/>
      <c r="J799" s="355"/>
      <c r="K799" s="355"/>
      <c r="L799" s="355"/>
      <c r="M799" s="355"/>
      <c r="N799" s="355"/>
      <c r="O799" s="355"/>
      <c r="P799" s="355"/>
      <c r="Q799" s="355"/>
      <c r="R799" s="355"/>
      <c r="S799" s="355"/>
      <c r="T799" s="355"/>
      <c r="U799" s="355"/>
      <c r="V799" s="355"/>
      <c r="W799" s="355"/>
      <c r="X799" s="355"/>
      <c r="Y799" s="355"/>
      <c r="Z799" s="355"/>
      <c r="AA799" s="355"/>
    </row>
    <row r="800" spans="1:27" ht="14.25" customHeight="1" x14ac:dyDescent="0.2">
      <c r="A800" s="364"/>
      <c r="B800" s="355"/>
      <c r="C800" s="355"/>
      <c r="D800" s="355"/>
      <c r="E800" s="365"/>
      <c r="F800" s="355"/>
      <c r="G800" s="355"/>
      <c r="H800" s="355"/>
      <c r="I800" s="355"/>
      <c r="J800" s="355"/>
      <c r="K800" s="355"/>
      <c r="L800" s="355"/>
      <c r="M800" s="355"/>
      <c r="N800" s="355"/>
      <c r="O800" s="355"/>
      <c r="P800" s="355"/>
      <c r="Q800" s="355"/>
      <c r="R800" s="355"/>
      <c r="S800" s="355"/>
      <c r="T800" s="355"/>
      <c r="U800" s="355"/>
      <c r="V800" s="355"/>
      <c r="W800" s="355"/>
      <c r="X800" s="355"/>
      <c r="Y800" s="355"/>
      <c r="Z800" s="355"/>
      <c r="AA800" s="355"/>
    </row>
    <row r="801" spans="1:27" ht="14.25" customHeight="1" x14ac:dyDescent="0.2">
      <c r="A801" s="364"/>
      <c r="B801" s="355"/>
      <c r="C801" s="355"/>
      <c r="D801" s="355"/>
      <c r="E801" s="365"/>
      <c r="F801" s="355"/>
      <c r="G801" s="355"/>
      <c r="H801" s="355"/>
      <c r="I801" s="355"/>
      <c r="J801" s="355"/>
      <c r="K801" s="355"/>
      <c r="L801" s="355"/>
      <c r="M801" s="355"/>
      <c r="N801" s="355"/>
      <c r="O801" s="355"/>
      <c r="P801" s="355"/>
      <c r="Q801" s="355"/>
      <c r="R801" s="355"/>
      <c r="S801" s="355"/>
      <c r="T801" s="355"/>
      <c r="U801" s="355"/>
      <c r="V801" s="355"/>
      <c r="W801" s="355"/>
      <c r="X801" s="355"/>
      <c r="Y801" s="355"/>
      <c r="Z801" s="355"/>
      <c r="AA801" s="355"/>
    </row>
    <row r="802" spans="1:27" ht="14.25" customHeight="1" x14ac:dyDescent="0.2">
      <c r="A802" s="364"/>
      <c r="B802" s="355"/>
      <c r="C802" s="355"/>
      <c r="D802" s="355"/>
      <c r="E802" s="365"/>
      <c r="F802" s="355"/>
      <c r="G802" s="355"/>
      <c r="H802" s="355"/>
      <c r="I802" s="355"/>
      <c r="J802" s="355"/>
      <c r="K802" s="355"/>
      <c r="L802" s="355"/>
      <c r="M802" s="355"/>
      <c r="N802" s="355"/>
      <c r="O802" s="355"/>
      <c r="P802" s="355"/>
      <c r="Q802" s="355"/>
      <c r="R802" s="355"/>
      <c r="S802" s="355"/>
      <c r="T802" s="355"/>
      <c r="U802" s="355"/>
      <c r="V802" s="355"/>
      <c r="W802" s="355"/>
      <c r="X802" s="355"/>
      <c r="Y802" s="355"/>
      <c r="Z802" s="355"/>
      <c r="AA802" s="355"/>
    </row>
    <row r="803" spans="1:27" ht="14.25" customHeight="1" x14ac:dyDescent="0.2">
      <c r="A803" s="364"/>
      <c r="B803" s="355"/>
      <c r="C803" s="355"/>
      <c r="D803" s="355"/>
      <c r="E803" s="365"/>
      <c r="F803" s="355"/>
      <c r="G803" s="355"/>
      <c r="H803" s="355"/>
      <c r="I803" s="355"/>
      <c r="J803" s="355"/>
      <c r="K803" s="355"/>
      <c r="L803" s="355"/>
      <c r="M803" s="355"/>
      <c r="N803" s="355"/>
      <c r="O803" s="355"/>
      <c r="P803" s="355"/>
      <c r="Q803" s="355"/>
      <c r="R803" s="355"/>
      <c r="S803" s="355"/>
      <c r="T803" s="355"/>
      <c r="U803" s="355"/>
      <c r="V803" s="355"/>
      <c r="W803" s="355"/>
      <c r="X803" s="355"/>
      <c r="Y803" s="355"/>
      <c r="Z803" s="355"/>
      <c r="AA803" s="355"/>
    </row>
    <row r="804" spans="1:27" ht="14.25" customHeight="1" x14ac:dyDescent="0.2">
      <c r="A804" s="364"/>
      <c r="B804" s="355"/>
      <c r="C804" s="355"/>
      <c r="D804" s="355"/>
      <c r="E804" s="365"/>
      <c r="F804" s="355"/>
      <c r="G804" s="355"/>
      <c r="H804" s="355"/>
      <c r="I804" s="355"/>
      <c r="J804" s="355"/>
      <c r="K804" s="355"/>
      <c r="L804" s="355"/>
      <c r="M804" s="355"/>
      <c r="N804" s="355"/>
      <c r="O804" s="355"/>
      <c r="P804" s="355"/>
      <c r="Q804" s="355"/>
      <c r="R804" s="355"/>
      <c r="S804" s="355"/>
      <c r="T804" s="355"/>
      <c r="U804" s="355"/>
      <c r="V804" s="355"/>
      <c r="W804" s="355"/>
      <c r="X804" s="355"/>
      <c r="Y804" s="355"/>
      <c r="Z804" s="355"/>
      <c r="AA804" s="355"/>
    </row>
    <row r="805" spans="1:27" ht="14.25" customHeight="1" x14ac:dyDescent="0.2">
      <c r="A805" s="364"/>
      <c r="B805" s="355"/>
      <c r="C805" s="355"/>
      <c r="D805" s="355"/>
      <c r="E805" s="365"/>
      <c r="F805" s="355"/>
      <c r="G805" s="355"/>
      <c r="H805" s="355"/>
      <c r="I805" s="355"/>
      <c r="J805" s="355"/>
      <c r="K805" s="355"/>
      <c r="L805" s="355"/>
      <c r="M805" s="355"/>
      <c r="N805" s="355"/>
      <c r="O805" s="355"/>
      <c r="P805" s="355"/>
      <c r="Q805" s="355"/>
      <c r="R805" s="355"/>
      <c r="S805" s="355"/>
      <c r="T805" s="355"/>
      <c r="U805" s="355"/>
      <c r="V805" s="355"/>
      <c r="W805" s="355"/>
      <c r="X805" s="355"/>
      <c r="Y805" s="355"/>
      <c r="Z805" s="355"/>
      <c r="AA805" s="355"/>
    </row>
    <row r="806" spans="1:27" ht="14.25" customHeight="1" x14ac:dyDescent="0.2">
      <c r="A806" s="364"/>
      <c r="B806" s="355"/>
      <c r="C806" s="355"/>
      <c r="D806" s="355"/>
      <c r="E806" s="365"/>
      <c r="F806" s="355"/>
      <c r="G806" s="355"/>
      <c r="H806" s="355"/>
      <c r="I806" s="355"/>
      <c r="J806" s="355"/>
      <c r="K806" s="355"/>
      <c r="L806" s="355"/>
      <c r="M806" s="355"/>
      <c r="N806" s="355"/>
      <c r="O806" s="355"/>
      <c r="P806" s="355"/>
      <c r="Q806" s="355"/>
      <c r="R806" s="355"/>
      <c r="S806" s="355"/>
      <c r="T806" s="355"/>
      <c r="U806" s="355"/>
      <c r="V806" s="355"/>
      <c r="W806" s="355"/>
      <c r="X806" s="355"/>
      <c r="Y806" s="355"/>
      <c r="Z806" s="355"/>
      <c r="AA806" s="355"/>
    </row>
    <row r="807" spans="1:27" ht="14.25" customHeight="1" x14ac:dyDescent="0.2">
      <c r="A807" s="364"/>
      <c r="B807" s="355"/>
      <c r="C807" s="355"/>
      <c r="D807" s="355"/>
      <c r="E807" s="365"/>
      <c r="F807" s="355"/>
      <c r="G807" s="355"/>
      <c r="H807" s="355"/>
      <c r="I807" s="355"/>
      <c r="J807" s="355"/>
      <c r="K807" s="355"/>
      <c r="L807" s="355"/>
      <c r="M807" s="355"/>
      <c r="N807" s="355"/>
      <c r="O807" s="355"/>
      <c r="P807" s="355"/>
      <c r="Q807" s="355"/>
      <c r="R807" s="355"/>
      <c r="S807" s="355"/>
      <c r="T807" s="355"/>
      <c r="U807" s="355"/>
      <c r="V807" s="355"/>
      <c r="W807" s="355"/>
      <c r="X807" s="355"/>
      <c r="Y807" s="355"/>
      <c r="Z807" s="355"/>
      <c r="AA807" s="355"/>
    </row>
    <row r="808" spans="1:27" ht="14.25" customHeight="1" x14ac:dyDescent="0.2">
      <c r="A808" s="364"/>
      <c r="B808" s="355"/>
      <c r="C808" s="355"/>
      <c r="D808" s="355"/>
      <c r="E808" s="365"/>
      <c r="F808" s="355"/>
      <c r="G808" s="355"/>
      <c r="H808" s="355"/>
      <c r="I808" s="355"/>
      <c r="J808" s="355"/>
      <c r="K808" s="355"/>
      <c r="L808" s="355"/>
      <c r="M808" s="355"/>
      <c r="N808" s="355"/>
      <c r="O808" s="355"/>
      <c r="P808" s="355"/>
      <c r="Q808" s="355"/>
      <c r="R808" s="355"/>
      <c r="S808" s="355"/>
      <c r="T808" s="355"/>
      <c r="U808" s="355"/>
      <c r="V808" s="355"/>
      <c r="W808" s="355"/>
      <c r="X808" s="355"/>
      <c r="Y808" s="355"/>
      <c r="Z808" s="355"/>
      <c r="AA808" s="355"/>
    </row>
    <row r="809" spans="1:27" ht="14.25" customHeight="1" x14ac:dyDescent="0.2">
      <c r="A809" s="364"/>
      <c r="B809" s="355"/>
      <c r="C809" s="355"/>
      <c r="D809" s="355"/>
      <c r="E809" s="365"/>
      <c r="F809" s="355"/>
      <c r="G809" s="355"/>
      <c r="H809" s="355"/>
      <c r="I809" s="355"/>
      <c r="J809" s="355"/>
      <c r="K809" s="355"/>
      <c r="L809" s="355"/>
      <c r="M809" s="355"/>
      <c r="N809" s="355"/>
      <c r="O809" s="355"/>
      <c r="P809" s="355"/>
      <c r="Q809" s="355"/>
      <c r="R809" s="355"/>
      <c r="S809" s="355"/>
      <c r="T809" s="355"/>
      <c r="U809" s="355"/>
      <c r="V809" s="355"/>
      <c r="W809" s="355"/>
      <c r="X809" s="355"/>
      <c r="Y809" s="355"/>
      <c r="Z809" s="355"/>
      <c r="AA809" s="355"/>
    </row>
    <row r="810" spans="1:27" ht="14.25" customHeight="1" x14ac:dyDescent="0.2">
      <c r="A810" s="364"/>
      <c r="B810" s="355"/>
      <c r="C810" s="355"/>
      <c r="D810" s="355"/>
      <c r="E810" s="365"/>
      <c r="F810" s="355"/>
      <c r="G810" s="355"/>
      <c r="H810" s="355"/>
      <c r="I810" s="355"/>
      <c r="J810" s="355"/>
      <c r="K810" s="355"/>
      <c r="L810" s="355"/>
      <c r="M810" s="355"/>
      <c r="N810" s="355"/>
      <c r="O810" s="355"/>
      <c r="P810" s="355"/>
      <c r="Q810" s="355"/>
      <c r="R810" s="355"/>
      <c r="S810" s="355"/>
      <c r="T810" s="355"/>
      <c r="U810" s="355"/>
      <c r="V810" s="355"/>
      <c r="W810" s="355"/>
      <c r="X810" s="355"/>
      <c r="Y810" s="355"/>
      <c r="Z810" s="355"/>
      <c r="AA810" s="355"/>
    </row>
    <row r="811" spans="1:27" ht="14.25" customHeight="1" x14ac:dyDescent="0.2">
      <c r="A811" s="364"/>
      <c r="B811" s="355"/>
      <c r="C811" s="355"/>
      <c r="D811" s="355"/>
      <c r="E811" s="365"/>
      <c r="F811" s="355"/>
      <c r="G811" s="355"/>
      <c r="H811" s="355"/>
      <c r="I811" s="355"/>
      <c r="J811" s="355"/>
      <c r="K811" s="355"/>
      <c r="L811" s="355"/>
      <c r="M811" s="355"/>
      <c r="N811" s="355"/>
      <c r="O811" s="355"/>
      <c r="P811" s="355"/>
      <c r="Q811" s="355"/>
      <c r="R811" s="355"/>
      <c r="S811" s="355"/>
      <c r="T811" s="355"/>
      <c r="U811" s="355"/>
      <c r="V811" s="355"/>
      <c r="W811" s="355"/>
      <c r="X811" s="355"/>
      <c r="Y811" s="355"/>
      <c r="Z811" s="355"/>
      <c r="AA811" s="355"/>
    </row>
    <row r="812" spans="1:27" ht="14.25" customHeight="1" x14ac:dyDescent="0.2">
      <c r="A812" s="364"/>
      <c r="B812" s="355"/>
      <c r="C812" s="355"/>
      <c r="D812" s="355"/>
      <c r="E812" s="365"/>
      <c r="F812" s="355"/>
      <c r="G812" s="355"/>
      <c r="H812" s="355"/>
      <c r="I812" s="355"/>
      <c r="J812" s="355"/>
      <c r="K812" s="355"/>
      <c r="L812" s="355"/>
      <c r="M812" s="355"/>
      <c r="N812" s="355"/>
      <c r="O812" s="355"/>
      <c r="P812" s="355"/>
      <c r="Q812" s="355"/>
      <c r="R812" s="355"/>
      <c r="S812" s="355"/>
      <c r="T812" s="355"/>
      <c r="U812" s="355"/>
      <c r="V812" s="355"/>
      <c r="W812" s="355"/>
      <c r="X812" s="355"/>
      <c r="Y812" s="355"/>
      <c r="Z812" s="355"/>
      <c r="AA812" s="355"/>
    </row>
    <row r="813" spans="1:27" ht="14.25" customHeight="1" x14ac:dyDescent="0.2">
      <c r="A813" s="364"/>
      <c r="B813" s="355"/>
      <c r="C813" s="355"/>
      <c r="D813" s="355"/>
      <c r="E813" s="365"/>
      <c r="F813" s="355"/>
      <c r="G813" s="355"/>
      <c r="H813" s="355"/>
      <c r="I813" s="355"/>
      <c r="J813" s="355"/>
      <c r="K813" s="355"/>
      <c r="L813" s="355"/>
      <c r="M813" s="355"/>
      <c r="N813" s="355"/>
      <c r="O813" s="355"/>
      <c r="P813" s="355"/>
      <c r="Q813" s="355"/>
      <c r="R813" s="355"/>
      <c r="S813" s="355"/>
      <c r="T813" s="355"/>
      <c r="U813" s="355"/>
      <c r="V813" s="355"/>
      <c r="W813" s="355"/>
      <c r="X813" s="355"/>
      <c r="Y813" s="355"/>
      <c r="Z813" s="355"/>
      <c r="AA813" s="355"/>
    </row>
    <row r="814" spans="1:27" ht="14.25" customHeight="1" x14ac:dyDescent="0.2">
      <c r="A814" s="364"/>
      <c r="B814" s="355"/>
      <c r="C814" s="355"/>
      <c r="D814" s="355"/>
      <c r="E814" s="365"/>
      <c r="F814" s="355"/>
      <c r="G814" s="355"/>
      <c r="H814" s="355"/>
      <c r="I814" s="355"/>
      <c r="J814" s="355"/>
      <c r="K814" s="355"/>
      <c r="L814" s="355"/>
      <c r="M814" s="355"/>
      <c r="N814" s="355"/>
      <c r="O814" s="355"/>
      <c r="P814" s="355"/>
      <c r="Q814" s="355"/>
      <c r="R814" s="355"/>
      <c r="S814" s="355"/>
      <c r="T814" s="355"/>
      <c r="U814" s="355"/>
      <c r="V814" s="355"/>
      <c r="W814" s="355"/>
      <c r="X814" s="355"/>
      <c r="Y814" s="355"/>
      <c r="Z814" s="355"/>
      <c r="AA814" s="355"/>
    </row>
    <row r="815" spans="1:27" ht="14.25" customHeight="1" x14ac:dyDescent="0.2">
      <c r="A815" s="364"/>
      <c r="B815" s="355"/>
      <c r="C815" s="355"/>
      <c r="D815" s="355"/>
      <c r="E815" s="365"/>
      <c r="F815" s="355"/>
      <c r="G815" s="355"/>
      <c r="H815" s="355"/>
      <c r="I815" s="355"/>
      <c r="J815" s="355"/>
      <c r="K815" s="355"/>
      <c r="L815" s="355"/>
      <c r="M815" s="355"/>
      <c r="N815" s="355"/>
      <c r="O815" s="355"/>
      <c r="P815" s="355"/>
      <c r="Q815" s="355"/>
      <c r="R815" s="355"/>
      <c r="S815" s="355"/>
      <c r="T815" s="355"/>
      <c r="U815" s="355"/>
      <c r="V815" s="355"/>
      <c r="W815" s="355"/>
      <c r="X815" s="355"/>
      <c r="Y815" s="355"/>
      <c r="Z815" s="355"/>
      <c r="AA815" s="355"/>
    </row>
    <row r="816" spans="1:27" ht="14.25" customHeight="1" x14ac:dyDescent="0.2">
      <c r="A816" s="364"/>
      <c r="B816" s="355"/>
      <c r="C816" s="355"/>
      <c r="D816" s="355"/>
      <c r="E816" s="365"/>
      <c r="F816" s="355"/>
      <c r="G816" s="355"/>
      <c r="H816" s="355"/>
      <c r="I816" s="355"/>
      <c r="J816" s="355"/>
      <c r="K816" s="355"/>
      <c r="L816" s="355"/>
      <c r="M816" s="355"/>
      <c r="N816" s="355"/>
      <c r="O816" s="355"/>
      <c r="P816" s="355"/>
      <c r="Q816" s="355"/>
      <c r="R816" s="355"/>
      <c r="S816" s="355"/>
      <c r="T816" s="355"/>
      <c r="U816" s="355"/>
      <c r="V816" s="355"/>
      <c r="W816" s="355"/>
      <c r="X816" s="355"/>
      <c r="Y816" s="355"/>
      <c r="Z816" s="355"/>
      <c r="AA816" s="355"/>
    </row>
    <row r="817" spans="1:27" ht="14.25" customHeight="1" x14ac:dyDescent="0.2">
      <c r="A817" s="364"/>
      <c r="B817" s="355"/>
      <c r="C817" s="355"/>
      <c r="D817" s="355"/>
      <c r="E817" s="365"/>
      <c r="F817" s="355"/>
      <c r="G817" s="355"/>
      <c r="H817" s="355"/>
      <c r="I817" s="355"/>
      <c r="J817" s="355"/>
      <c r="K817" s="355"/>
      <c r="L817" s="355"/>
      <c r="M817" s="355"/>
      <c r="N817" s="355"/>
      <c r="O817" s="355"/>
      <c r="P817" s="355"/>
      <c r="Q817" s="355"/>
      <c r="R817" s="355"/>
      <c r="S817" s="355"/>
      <c r="T817" s="355"/>
      <c r="U817" s="355"/>
      <c r="V817" s="355"/>
      <c r="W817" s="355"/>
      <c r="X817" s="355"/>
      <c r="Y817" s="355"/>
      <c r="Z817" s="355"/>
      <c r="AA817" s="355"/>
    </row>
    <row r="818" spans="1:27" ht="14.25" customHeight="1" x14ac:dyDescent="0.2">
      <c r="A818" s="364"/>
      <c r="B818" s="355"/>
      <c r="C818" s="355"/>
      <c r="D818" s="355"/>
      <c r="E818" s="365"/>
      <c r="F818" s="355"/>
      <c r="G818" s="355"/>
      <c r="H818" s="355"/>
      <c r="I818" s="355"/>
      <c r="J818" s="355"/>
      <c r="K818" s="355"/>
      <c r="L818" s="355"/>
      <c r="M818" s="355"/>
      <c r="N818" s="355"/>
      <c r="O818" s="355"/>
      <c r="P818" s="355"/>
      <c r="Q818" s="355"/>
      <c r="R818" s="355"/>
      <c r="S818" s="355"/>
      <c r="T818" s="355"/>
      <c r="U818" s="355"/>
      <c r="V818" s="355"/>
      <c r="W818" s="355"/>
      <c r="X818" s="355"/>
      <c r="Y818" s="355"/>
      <c r="Z818" s="355"/>
      <c r="AA818" s="355"/>
    </row>
    <row r="819" spans="1:27" ht="14.25" customHeight="1" x14ac:dyDescent="0.2">
      <c r="A819" s="364"/>
      <c r="B819" s="355"/>
      <c r="C819" s="355"/>
      <c r="D819" s="355"/>
      <c r="E819" s="365"/>
      <c r="F819" s="355"/>
      <c r="G819" s="355"/>
      <c r="H819" s="355"/>
      <c r="I819" s="355"/>
      <c r="J819" s="355"/>
      <c r="K819" s="355"/>
      <c r="L819" s="355"/>
      <c r="M819" s="355"/>
      <c r="N819" s="355"/>
      <c r="O819" s="355"/>
      <c r="P819" s="355"/>
      <c r="Q819" s="355"/>
      <c r="R819" s="355"/>
      <c r="S819" s="355"/>
      <c r="T819" s="355"/>
      <c r="U819" s="355"/>
      <c r="V819" s="355"/>
      <c r="W819" s="355"/>
      <c r="X819" s="355"/>
      <c r="Y819" s="355"/>
      <c r="Z819" s="355"/>
      <c r="AA819" s="355"/>
    </row>
    <row r="820" spans="1:27" ht="14.25" customHeight="1" x14ac:dyDescent="0.2">
      <c r="A820" s="364"/>
      <c r="B820" s="355"/>
      <c r="C820" s="355"/>
      <c r="D820" s="355"/>
      <c r="E820" s="365"/>
      <c r="F820" s="355"/>
      <c r="G820" s="355"/>
      <c r="H820" s="355"/>
      <c r="I820" s="355"/>
      <c r="J820" s="355"/>
      <c r="K820" s="355"/>
      <c r="L820" s="355"/>
      <c r="M820" s="355"/>
      <c r="N820" s="355"/>
      <c r="O820" s="355"/>
      <c r="P820" s="355"/>
      <c r="Q820" s="355"/>
      <c r="R820" s="355"/>
      <c r="S820" s="355"/>
      <c r="T820" s="355"/>
      <c r="U820" s="355"/>
      <c r="V820" s="355"/>
      <c r="W820" s="355"/>
      <c r="X820" s="355"/>
      <c r="Y820" s="355"/>
      <c r="Z820" s="355"/>
      <c r="AA820" s="355"/>
    </row>
    <row r="821" spans="1:27" ht="14.25" customHeight="1" x14ac:dyDescent="0.2">
      <c r="A821" s="364"/>
      <c r="B821" s="355"/>
      <c r="C821" s="355"/>
      <c r="D821" s="355"/>
      <c r="E821" s="365"/>
      <c r="F821" s="355"/>
      <c r="G821" s="355"/>
      <c r="H821" s="355"/>
      <c r="I821" s="355"/>
      <c r="J821" s="355"/>
      <c r="K821" s="355"/>
      <c r="L821" s="355"/>
      <c r="M821" s="355"/>
      <c r="N821" s="355"/>
      <c r="O821" s="355"/>
      <c r="P821" s="355"/>
      <c r="Q821" s="355"/>
      <c r="R821" s="355"/>
      <c r="S821" s="355"/>
      <c r="T821" s="355"/>
      <c r="U821" s="355"/>
      <c r="V821" s="355"/>
      <c r="W821" s="355"/>
      <c r="X821" s="355"/>
      <c r="Y821" s="355"/>
      <c r="Z821" s="355"/>
      <c r="AA821" s="355"/>
    </row>
    <row r="822" spans="1:27" ht="14.25" customHeight="1" x14ac:dyDescent="0.2">
      <c r="A822" s="364"/>
      <c r="B822" s="355"/>
      <c r="C822" s="355"/>
      <c r="D822" s="355"/>
      <c r="E822" s="365"/>
      <c r="F822" s="355"/>
      <c r="G822" s="355"/>
      <c r="H822" s="355"/>
      <c r="I822" s="355"/>
      <c r="J822" s="355"/>
      <c r="K822" s="355"/>
      <c r="L822" s="355"/>
      <c r="M822" s="355"/>
      <c r="N822" s="355"/>
      <c r="O822" s="355"/>
      <c r="P822" s="355"/>
      <c r="Q822" s="355"/>
      <c r="R822" s="355"/>
      <c r="S822" s="355"/>
      <c r="T822" s="355"/>
      <c r="U822" s="355"/>
      <c r="V822" s="355"/>
      <c r="W822" s="355"/>
      <c r="X822" s="355"/>
      <c r="Y822" s="355"/>
      <c r="Z822" s="355"/>
      <c r="AA822" s="355"/>
    </row>
    <row r="823" spans="1:27" ht="14.25" customHeight="1" x14ac:dyDescent="0.2">
      <c r="A823" s="364"/>
      <c r="B823" s="355"/>
      <c r="C823" s="355"/>
      <c r="D823" s="355"/>
      <c r="E823" s="365"/>
      <c r="F823" s="355"/>
      <c r="G823" s="355"/>
      <c r="H823" s="355"/>
      <c r="I823" s="355"/>
      <c r="J823" s="355"/>
      <c r="K823" s="355"/>
      <c r="L823" s="355"/>
      <c r="M823" s="355"/>
      <c r="N823" s="355"/>
      <c r="O823" s="355"/>
      <c r="P823" s="355"/>
      <c r="Q823" s="355"/>
      <c r="R823" s="355"/>
      <c r="S823" s="355"/>
      <c r="T823" s="355"/>
      <c r="U823" s="355"/>
      <c r="V823" s="355"/>
      <c r="W823" s="355"/>
      <c r="X823" s="355"/>
      <c r="Y823" s="355"/>
      <c r="Z823" s="355"/>
      <c r="AA823" s="355"/>
    </row>
    <row r="824" spans="1:27" ht="14.25" customHeight="1" x14ac:dyDescent="0.2">
      <c r="A824" s="364"/>
      <c r="B824" s="355"/>
      <c r="C824" s="355"/>
      <c r="D824" s="355"/>
      <c r="E824" s="365"/>
      <c r="F824" s="355"/>
      <c r="G824" s="355"/>
      <c r="H824" s="355"/>
      <c r="I824" s="355"/>
      <c r="J824" s="355"/>
      <c r="K824" s="355"/>
      <c r="L824" s="355"/>
      <c r="M824" s="355"/>
      <c r="N824" s="355"/>
      <c r="O824" s="355"/>
      <c r="P824" s="355"/>
      <c r="Q824" s="355"/>
      <c r="R824" s="355"/>
      <c r="S824" s="355"/>
      <c r="T824" s="355"/>
      <c r="U824" s="355"/>
      <c r="V824" s="355"/>
      <c r="W824" s="355"/>
      <c r="X824" s="355"/>
      <c r="Y824" s="355"/>
      <c r="Z824" s="355"/>
      <c r="AA824" s="355"/>
    </row>
    <row r="825" spans="1:27" ht="14.25" customHeight="1" x14ac:dyDescent="0.2">
      <c r="A825" s="364"/>
      <c r="B825" s="355"/>
      <c r="C825" s="355"/>
      <c r="D825" s="355"/>
      <c r="E825" s="365"/>
      <c r="F825" s="355"/>
      <c r="G825" s="355"/>
      <c r="H825" s="355"/>
      <c r="I825" s="355"/>
      <c r="J825" s="355"/>
      <c r="K825" s="355"/>
      <c r="L825" s="355"/>
      <c r="M825" s="355"/>
      <c r="N825" s="355"/>
      <c r="O825" s="355"/>
      <c r="P825" s="355"/>
      <c r="Q825" s="355"/>
      <c r="R825" s="355"/>
      <c r="S825" s="355"/>
      <c r="T825" s="355"/>
      <c r="U825" s="355"/>
      <c r="V825" s="355"/>
      <c r="W825" s="355"/>
      <c r="X825" s="355"/>
      <c r="Y825" s="355"/>
      <c r="Z825" s="355"/>
      <c r="AA825" s="355"/>
    </row>
    <row r="826" spans="1:27" ht="14.25" customHeight="1" x14ac:dyDescent="0.2">
      <c r="A826" s="364"/>
      <c r="B826" s="355"/>
      <c r="C826" s="355"/>
      <c r="D826" s="355"/>
      <c r="E826" s="365"/>
      <c r="F826" s="355"/>
      <c r="G826" s="355"/>
      <c r="H826" s="355"/>
      <c r="I826" s="355"/>
      <c r="J826" s="355"/>
      <c r="K826" s="355"/>
      <c r="L826" s="355"/>
      <c r="M826" s="355"/>
      <c r="N826" s="355"/>
      <c r="O826" s="355"/>
      <c r="P826" s="355"/>
      <c r="Q826" s="355"/>
      <c r="R826" s="355"/>
      <c r="S826" s="355"/>
      <c r="T826" s="355"/>
      <c r="U826" s="355"/>
      <c r="V826" s="355"/>
      <c r="W826" s="355"/>
      <c r="X826" s="355"/>
      <c r="Y826" s="355"/>
      <c r="Z826" s="355"/>
      <c r="AA826" s="355"/>
    </row>
    <row r="827" spans="1:27" ht="14.25" customHeight="1" x14ac:dyDescent="0.2">
      <c r="A827" s="364"/>
      <c r="B827" s="355"/>
      <c r="C827" s="355"/>
      <c r="D827" s="355"/>
      <c r="E827" s="365"/>
      <c r="F827" s="355"/>
      <c r="G827" s="355"/>
      <c r="H827" s="355"/>
      <c r="I827" s="355"/>
      <c r="J827" s="355"/>
      <c r="K827" s="355"/>
      <c r="L827" s="355"/>
      <c r="M827" s="355"/>
      <c r="N827" s="355"/>
      <c r="O827" s="355"/>
      <c r="P827" s="355"/>
      <c r="Q827" s="355"/>
      <c r="R827" s="355"/>
      <c r="S827" s="355"/>
      <c r="T827" s="355"/>
      <c r="U827" s="355"/>
      <c r="V827" s="355"/>
      <c r="W827" s="355"/>
      <c r="X827" s="355"/>
      <c r="Y827" s="355"/>
      <c r="Z827" s="355"/>
      <c r="AA827" s="355"/>
    </row>
    <row r="828" spans="1:27" ht="14.25" customHeight="1" x14ac:dyDescent="0.2">
      <c r="A828" s="364"/>
      <c r="B828" s="355"/>
      <c r="C828" s="355"/>
      <c r="D828" s="355"/>
      <c r="E828" s="365"/>
      <c r="F828" s="355"/>
      <c r="G828" s="355"/>
      <c r="H828" s="355"/>
      <c r="I828" s="355"/>
      <c r="J828" s="355"/>
      <c r="K828" s="355"/>
      <c r="L828" s="355"/>
      <c r="M828" s="355"/>
      <c r="N828" s="355"/>
      <c r="O828" s="355"/>
      <c r="P828" s="355"/>
      <c r="Q828" s="355"/>
      <c r="R828" s="355"/>
      <c r="S828" s="355"/>
      <c r="T828" s="355"/>
      <c r="U828" s="355"/>
      <c r="V828" s="355"/>
      <c r="W828" s="355"/>
      <c r="X828" s="355"/>
      <c r="Y828" s="355"/>
      <c r="Z828" s="355"/>
      <c r="AA828" s="355"/>
    </row>
    <row r="829" spans="1:27" ht="14.25" customHeight="1" x14ac:dyDescent="0.2">
      <c r="A829" s="364"/>
      <c r="B829" s="355"/>
      <c r="C829" s="355"/>
      <c r="D829" s="355"/>
      <c r="E829" s="365"/>
      <c r="F829" s="355"/>
      <c r="G829" s="355"/>
      <c r="H829" s="355"/>
      <c r="I829" s="355"/>
      <c r="J829" s="355"/>
      <c r="K829" s="355"/>
      <c r="L829" s="355"/>
      <c r="M829" s="355"/>
      <c r="N829" s="355"/>
      <c r="O829" s="355"/>
      <c r="P829" s="355"/>
      <c r="Q829" s="355"/>
      <c r="R829" s="355"/>
      <c r="S829" s="355"/>
      <c r="T829" s="355"/>
      <c r="U829" s="355"/>
      <c r="V829" s="355"/>
      <c r="W829" s="355"/>
      <c r="X829" s="355"/>
      <c r="Y829" s="355"/>
      <c r="Z829" s="355"/>
      <c r="AA829" s="355"/>
    </row>
    <row r="830" spans="1:27" ht="14.25" customHeight="1" x14ac:dyDescent="0.2">
      <c r="A830" s="364"/>
      <c r="B830" s="355"/>
      <c r="C830" s="355"/>
      <c r="D830" s="355"/>
      <c r="E830" s="365"/>
      <c r="F830" s="355"/>
      <c r="G830" s="355"/>
      <c r="H830" s="355"/>
      <c r="I830" s="355"/>
      <c r="J830" s="355"/>
      <c r="K830" s="355"/>
      <c r="L830" s="355"/>
      <c r="M830" s="355"/>
      <c r="N830" s="355"/>
      <c r="O830" s="355"/>
      <c r="P830" s="355"/>
      <c r="Q830" s="355"/>
      <c r="R830" s="355"/>
      <c r="S830" s="355"/>
      <c r="T830" s="355"/>
      <c r="U830" s="355"/>
      <c r="V830" s="355"/>
      <c r="W830" s="355"/>
      <c r="X830" s="355"/>
      <c r="Y830" s="355"/>
      <c r="Z830" s="355"/>
      <c r="AA830" s="355"/>
    </row>
    <row r="831" spans="1:27" ht="14.25" customHeight="1" x14ac:dyDescent="0.2">
      <c r="A831" s="364"/>
      <c r="B831" s="355"/>
      <c r="C831" s="355"/>
      <c r="D831" s="355"/>
      <c r="E831" s="365"/>
      <c r="F831" s="355"/>
      <c r="G831" s="355"/>
      <c r="H831" s="355"/>
      <c r="I831" s="355"/>
      <c r="J831" s="355"/>
      <c r="K831" s="355"/>
      <c r="L831" s="355"/>
      <c r="M831" s="355"/>
      <c r="N831" s="355"/>
      <c r="O831" s="355"/>
      <c r="P831" s="355"/>
      <c r="Q831" s="355"/>
      <c r="R831" s="355"/>
      <c r="S831" s="355"/>
      <c r="T831" s="355"/>
      <c r="U831" s="355"/>
      <c r="V831" s="355"/>
      <c r="W831" s="355"/>
      <c r="X831" s="355"/>
      <c r="Y831" s="355"/>
      <c r="Z831" s="355"/>
      <c r="AA831" s="355"/>
    </row>
    <row r="832" spans="1:27" ht="14.25" customHeight="1" x14ac:dyDescent="0.2">
      <c r="A832" s="364"/>
      <c r="B832" s="355"/>
      <c r="C832" s="355"/>
      <c r="D832" s="355"/>
      <c r="E832" s="365"/>
      <c r="F832" s="355"/>
      <c r="G832" s="355"/>
      <c r="H832" s="355"/>
      <c r="I832" s="355"/>
      <c r="J832" s="355"/>
      <c r="K832" s="355"/>
      <c r="L832" s="355"/>
      <c r="M832" s="355"/>
      <c r="N832" s="355"/>
      <c r="O832" s="355"/>
      <c r="P832" s="355"/>
      <c r="Q832" s="355"/>
      <c r="R832" s="355"/>
      <c r="S832" s="355"/>
      <c r="T832" s="355"/>
      <c r="U832" s="355"/>
      <c r="V832" s="355"/>
      <c r="W832" s="355"/>
      <c r="X832" s="355"/>
      <c r="Y832" s="355"/>
      <c r="Z832" s="355"/>
      <c r="AA832" s="355"/>
    </row>
    <row r="833" spans="1:27" ht="14.25" customHeight="1" x14ac:dyDescent="0.2">
      <c r="A833" s="364"/>
      <c r="B833" s="355"/>
      <c r="C833" s="355"/>
      <c r="D833" s="355"/>
      <c r="E833" s="365"/>
      <c r="F833" s="355"/>
      <c r="G833" s="355"/>
      <c r="H833" s="355"/>
      <c r="I833" s="355"/>
      <c r="J833" s="355"/>
      <c r="K833" s="355"/>
      <c r="L833" s="355"/>
      <c r="M833" s="355"/>
      <c r="N833" s="355"/>
      <c r="O833" s="355"/>
      <c r="P833" s="355"/>
      <c r="Q833" s="355"/>
      <c r="R833" s="355"/>
      <c r="S833" s="355"/>
      <c r="T833" s="355"/>
      <c r="U833" s="355"/>
      <c r="V833" s="355"/>
      <c r="W833" s="355"/>
      <c r="X833" s="355"/>
      <c r="Y833" s="355"/>
      <c r="Z833" s="355"/>
      <c r="AA833" s="355"/>
    </row>
    <row r="834" spans="1:27" ht="14.25" customHeight="1" x14ac:dyDescent="0.2">
      <c r="A834" s="364"/>
      <c r="B834" s="355"/>
      <c r="C834" s="355"/>
      <c r="D834" s="355"/>
      <c r="E834" s="365"/>
      <c r="F834" s="355"/>
      <c r="G834" s="355"/>
      <c r="H834" s="355"/>
      <c r="I834" s="355"/>
      <c r="J834" s="355"/>
      <c r="K834" s="355"/>
      <c r="L834" s="355"/>
      <c r="M834" s="355"/>
      <c r="N834" s="355"/>
      <c r="O834" s="355"/>
      <c r="P834" s="355"/>
      <c r="Q834" s="355"/>
      <c r="R834" s="355"/>
      <c r="S834" s="355"/>
      <c r="T834" s="355"/>
      <c r="U834" s="355"/>
      <c r="V834" s="355"/>
      <c r="W834" s="355"/>
      <c r="X834" s="355"/>
      <c r="Y834" s="355"/>
      <c r="Z834" s="355"/>
      <c r="AA834" s="355"/>
    </row>
    <row r="835" spans="1:27" ht="14.25" customHeight="1" x14ac:dyDescent="0.2">
      <c r="A835" s="364"/>
      <c r="B835" s="355"/>
      <c r="C835" s="355"/>
      <c r="D835" s="355"/>
      <c r="E835" s="365"/>
      <c r="F835" s="355"/>
      <c r="G835" s="355"/>
      <c r="H835" s="355"/>
      <c r="I835" s="355"/>
      <c r="J835" s="355"/>
      <c r="K835" s="355"/>
      <c r="L835" s="355"/>
      <c r="M835" s="355"/>
      <c r="N835" s="355"/>
      <c r="O835" s="355"/>
      <c r="P835" s="355"/>
      <c r="Q835" s="355"/>
      <c r="R835" s="355"/>
      <c r="S835" s="355"/>
      <c r="T835" s="355"/>
      <c r="U835" s="355"/>
      <c r="V835" s="355"/>
      <c r="W835" s="355"/>
      <c r="X835" s="355"/>
      <c r="Y835" s="355"/>
      <c r="Z835" s="355"/>
      <c r="AA835" s="355"/>
    </row>
    <row r="836" spans="1:27" ht="14.25" customHeight="1" x14ac:dyDescent="0.2">
      <c r="A836" s="364"/>
      <c r="B836" s="355"/>
      <c r="C836" s="355"/>
      <c r="D836" s="355"/>
      <c r="E836" s="365"/>
      <c r="F836" s="355"/>
      <c r="G836" s="355"/>
      <c r="H836" s="355"/>
      <c r="I836" s="355"/>
      <c r="J836" s="355"/>
      <c r="K836" s="355"/>
      <c r="L836" s="355"/>
      <c r="M836" s="355"/>
      <c r="N836" s="355"/>
      <c r="O836" s="355"/>
      <c r="P836" s="355"/>
      <c r="Q836" s="355"/>
      <c r="R836" s="355"/>
      <c r="S836" s="355"/>
      <c r="T836" s="355"/>
      <c r="U836" s="355"/>
      <c r="V836" s="355"/>
      <c r="W836" s="355"/>
      <c r="X836" s="355"/>
      <c r="Y836" s="355"/>
      <c r="Z836" s="355"/>
      <c r="AA836" s="355"/>
    </row>
    <row r="837" spans="1:27" ht="14.25" customHeight="1" x14ac:dyDescent="0.2">
      <c r="A837" s="364"/>
      <c r="B837" s="355"/>
      <c r="C837" s="355"/>
      <c r="D837" s="355"/>
      <c r="E837" s="365"/>
      <c r="F837" s="355"/>
      <c r="G837" s="355"/>
      <c r="H837" s="355"/>
      <c r="I837" s="355"/>
      <c r="J837" s="355"/>
      <c r="K837" s="355"/>
      <c r="L837" s="355"/>
      <c r="M837" s="355"/>
      <c r="N837" s="355"/>
      <c r="O837" s="355"/>
      <c r="P837" s="355"/>
      <c r="Q837" s="355"/>
      <c r="R837" s="355"/>
      <c r="S837" s="355"/>
      <c r="T837" s="355"/>
      <c r="U837" s="355"/>
      <c r="V837" s="355"/>
      <c r="W837" s="355"/>
      <c r="X837" s="355"/>
      <c r="Y837" s="355"/>
      <c r="Z837" s="355"/>
      <c r="AA837" s="355"/>
    </row>
    <row r="838" spans="1:27" ht="14.25" customHeight="1" x14ac:dyDescent="0.2">
      <c r="A838" s="364"/>
      <c r="B838" s="355"/>
      <c r="C838" s="355"/>
      <c r="D838" s="355"/>
      <c r="E838" s="365"/>
      <c r="F838" s="355"/>
      <c r="G838" s="355"/>
      <c r="H838" s="355"/>
      <c r="I838" s="355"/>
      <c r="J838" s="355"/>
      <c r="K838" s="355"/>
      <c r="L838" s="355"/>
      <c r="M838" s="355"/>
      <c r="N838" s="355"/>
      <c r="O838" s="355"/>
      <c r="P838" s="355"/>
      <c r="Q838" s="355"/>
      <c r="R838" s="355"/>
      <c r="S838" s="355"/>
      <c r="T838" s="355"/>
      <c r="U838" s="355"/>
      <c r="V838" s="355"/>
      <c r="W838" s="355"/>
      <c r="X838" s="355"/>
      <c r="Y838" s="355"/>
      <c r="Z838" s="355"/>
      <c r="AA838" s="355"/>
    </row>
    <row r="839" spans="1:27" ht="14.25" customHeight="1" x14ac:dyDescent="0.2">
      <c r="A839" s="364"/>
      <c r="B839" s="355"/>
      <c r="C839" s="355"/>
      <c r="D839" s="355"/>
      <c r="E839" s="365"/>
      <c r="F839" s="355"/>
      <c r="G839" s="355"/>
      <c r="H839" s="355"/>
      <c r="I839" s="355"/>
      <c r="J839" s="355"/>
      <c r="K839" s="355"/>
      <c r="L839" s="355"/>
      <c r="M839" s="355"/>
      <c r="N839" s="355"/>
      <c r="O839" s="355"/>
      <c r="P839" s="355"/>
      <c r="Q839" s="355"/>
      <c r="R839" s="355"/>
      <c r="S839" s="355"/>
      <c r="T839" s="355"/>
      <c r="U839" s="355"/>
      <c r="V839" s="355"/>
      <c r="W839" s="355"/>
      <c r="X839" s="355"/>
      <c r="Y839" s="355"/>
      <c r="Z839" s="355"/>
      <c r="AA839" s="355"/>
    </row>
    <row r="840" spans="1:27" ht="14.25" customHeight="1" x14ac:dyDescent="0.2">
      <c r="A840" s="364"/>
      <c r="B840" s="355"/>
      <c r="C840" s="355"/>
      <c r="D840" s="355"/>
      <c r="E840" s="365"/>
      <c r="F840" s="355"/>
      <c r="G840" s="355"/>
      <c r="H840" s="355"/>
      <c r="I840" s="355"/>
      <c r="J840" s="355"/>
      <c r="K840" s="355"/>
      <c r="L840" s="355"/>
      <c r="M840" s="355"/>
      <c r="N840" s="355"/>
      <c r="O840" s="355"/>
      <c r="P840" s="355"/>
      <c r="Q840" s="355"/>
      <c r="R840" s="355"/>
      <c r="S840" s="355"/>
      <c r="T840" s="355"/>
      <c r="U840" s="355"/>
      <c r="V840" s="355"/>
      <c r="W840" s="355"/>
      <c r="X840" s="355"/>
      <c r="Y840" s="355"/>
      <c r="Z840" s="355"/>
      <c r="AA840" s="355"/>
    </row>
    <row r="841" spans="1:27" ht="14.25" customHeight="1" x14ac:dyDescent="0.2">
      <c r="A841" s="364"/>
      <c r="B841" s="355"/>
      <c r="C841" s="355"/>
      <c r="D841" s="355"/>
      <c r="E841" s="365"/>
      <c r="F841" s="355"/>
      <c r="G841" s="355"/>
      <c r="H841" s="355"/>
      <c r="I841" s="355"/>
      <c r="J841" s="355"/>
      <c r="K841" s="355"/>
      <c r="L841" s="355"/>
      <c r="M841" s="355"/>
      <c r="N841" s="355"/>
      <c r="O841" s="355"/>
      <c r="P841" s="355"/>
      <c r="Q841" s="355"/>
      <c r="R841" s="355"/>
      <c r="S841" s="355"/>
      <c r="T841" s="355"/>
      <c r="U841" s="355"/>
      <c r="V841" s="355"/>
      <c r="W841" s="355"/>
      <c r="X841" s="355"/>
      <c r="Y841" s="355"/>
      <c r="Z841" s="355"/>
      <c r="AA841" s="355"/>
    </row>
    <row r="842" spans="1:27" ht="14.25" customHeight="1" x14ac:dyDescent="0.2">
      <c r="A842" s="364"/>
      <c r="B842" s="355"/>
      <c r="C842" s="355"/>
      <c r="D842" s="355"/>
      <c r="E842" s="365"/>
      <c r="F842" s="355"/>
      <c r="G842" s="355"/>
      <c r="H842" s="355"/>
      <c r="I842" s="355"/>
      <c r="J842" s="355"/>
      <c r="K842" s="355"/>
      <c r="L842" s="355"/>
      <c r="M842" s="355"/>
      <c r="N842" s="355"/>
      <c r="O842" s="355"/>
      <c r="P842" s="355"/>
      <c r="Q842" s="355"/>
      <c r="R842" s="355"/>
      <c r="S842" s="355"/>
      <c r="T842" s="355"/>
      <c r="U842" s="355"/>
      <c r="V842" s="355"/>
      <c r="W842" s="355"/>
      <c r="X842" s="355"/>
      <c r="Y842" s="355"/>
      <c r="Z842" s="355"/>
      <c r="AA842" s="355"/>
    </row>
    <row r="843" spans="1:27" ht="14.25" customHeight="1" x14ac:dyDescent="0.2">
      <c r="A843" s="364"/>
      <c r="B843" s="355"/>
      <c r="C843" s="355"/>
      <c r="D843" s="355"/>
      <c r="E843" s="365"/>
      <c r="F843" s="355"/>
      <c r="G843" s="355"/>
      <c r="H843" s="355"/>
      <c r="I843" s="355"/>
      <c r="J843" s="355"/>
      <c r="K843" s="355"/>
      <c r="L843" s="355"/>
      <c r="M843" s="355"/>
      <c r="N843" s="355"/>
      <c r="O843" s="355"/>
      <c r="P843" s="355"/>
      <c r="Q843" s="355"/>
      <c r="R843" s="355"/>
      <c r="S843" s="355"/>
      <c r="T843" s="355"/>
      <c r="U843" s="355"/>
      <c r="V843" s="355"/>
      <c r="W843" s="355"/>
      <c r="X843" s="355"/>
      <c r="Y843" s="355"/>
      <c r="Z843" s="355"/>
      <c r="AA843" s="355"/>
    </row>
    <row r="844" spans="1:27" ht="14.25" customHeight="1" x14ac:dyDescent="0.2">
      <c r="A844" s="364"/>
      <c r="B844" s="355"/>
      <c r="C844" s="355"/>
      <c r="D844" s="355"/>
      <c r="E844" s="365"/>
      <c r="F844" s="355"/>
      <c r="G844" s="355"/>
      <c r="H844" s="355"/>
      <c r="I844" s="355"/>
      <c r="J844" s="355"/>
      <c r="K844" s="355"/>
      <c r="L844" s="355"/>
      <c r="M844" s="355"/>
      <c r="N844" s="355"/>
      <c r="O844" s="355"/>
      <c r="P844" s="355"/>
      <c r="Q844" s="355"/>
      <c r="R844" s="355"/>
      <c r="S844" s="355"/>
      <c r="T844" s="355"/>
      <c r="U844" s="355"/>
      <c r="V844" s="355"/>
      <c r="W844" s="355"/>
      <c r="X844" s="355"/>
      <c r="Y844" s="355"/>
      <c r="Z844" s="355"/>
      <c r="AA844" s="355"/>
    </row>
    <row r="845" spans="1:27" ht="14.25" customHeight="1" x14ac:dyDescent="0.2">
      <c r="A845" s="364"/>
      <c r="B845" s="355"/>
      <c r="C845" s="355"/>
      <c r="D845" s="355"/>
      <c r="E845" s="365"/>
      <c r="F845" s="355"/>
      <c r="G845" s="355"/>
      <c r="H845" s="355"/>
      <c r="I845" s="355"/>
      <c r="J845" s="355"/>
      <c r="K845" s="355"/>
      <c r="L845" s="355"/>
      <c r="M845" s="355"/>
      <c r="N845" s="355"/>
      <c r="O845" s="355"/>
      <c r="P845" s="355"/>
      <c r="Q845" s="355"/>
      <c r="R845" s="355"/>
      <c r="S845" s="355"/>
      <c r="T845" s="355"/>
      <c r="U845" s="355"/>
      <c r="V845" s="355"/>
      <c r="W845" s="355"/>
      <c r="X845" s="355"/>
      <c r="Y845" s="355"/>
      <c r="Z845" s="355"/>
      <c r="AA845" s="355"/>
    </row>
    <row r="846" spans="1:27" ht="14.25" customHeight="1" x14ac:dyDescent="0.2">
      <c r="A846" s="364"/>
      <c r="B846" s="355"/>
      <c r="C846" s="355"/>
      <c r="D846" s="355"/>
      <c r="E846" s="365"/>
      <c r="F846" s="355"/>
      <c r="G846" s="355"/>
      <c r="H846" s="355"/>
      <c r="I846" s="355"/>
      <c r="J846" s="355"/>
      <c r="K846" s="355"/>
      <c r="L846" s="355"/>
      <c r="M846" s="355"/>
      <c r="N846" s="355"/>
      <c r="O846" s="355"/>
      <c r="P846" s="355"/>
      <c r="Q846" s="355"/>
      <c r="R846" s="355"/>
      <c r="S846" s="355"/>
      <c r="T846" s="355"/>
      <c r="U846" s="355"/>
      <c r="V846" s="355"/>
      <c r="W846" s="355"/>
      <c r="X846" s="355"/>
      <c r="Y846" s="355"/>
      <c r="Z846" s="355"/>
      <c r="AA846" s="355"/>
    </row>
    <row r="847" spans="1:27" ht="14.25" customHeight="1" x14ac:dyDescent="0.2">
      <c r="A847" s="364"/>
      <c r="B847" s="355"/>
      <c r="C847" s="355"/>
      <c r="D847" s="355"/>
      <c r="E847" s="365"/>
      <c r="F847" s="355"/>
      <c r="G847" s="355"/>
      <c r="H847" s="355"/>
      <c r="I847" s="355"/>
      <c r="J847" s="355"/>
      <c r="K847" s="355"/>
      <c r="L847" s="355"/>
      <c r="M847" s="355"/>
      <c r="N847" s="355"/>
      <c r="O847" s="355"/>
      <c r="P847" s="355"/>
      <c r="Q847" s="355"/>
      <c r="R847" s="355"/>
      <c r="S847" s="355"/>
      <c r="T847" s="355"/>
      <c r="U847" s="355"/>
      <c r="V847" s="355"/>
      <c r="W847" s="355"/>
      <c r="X847" s="355"/>
      <c r="Y847" s="355"/>
      <c r="Z847" s="355"/>
      <c r="AA847" s="355"/>
    </row>
    <row r="848" spans="1:27" ht="14.25" customHeight="1" x14ac:dyDescent="0.2">
      <c r="A848" s="364"/>
      <c r="B848" s="355"/>
      <c r="C848" s="355"/>
      <c r="D848" s="355"/>
      <c r="E848" s="365"/>
      <c r="F848" s="355"/>
      <c r="G848" s="355"/>
      <c r="H848" s="355"/>
      <c r="I848" s="355"/>
      <c r="J848" s="355"/>
      <c r="K848" s="355"/>
      <c r="L848" s="355"/>
      <c r="M848" s="355"/>
      <c r="N848" s="355"/>
      <c r="O848" s="355"/>
      <c r="P848" s="355"/>
      <c r="Q848" s="355"/>
      <c r="R848" s="355"/>
      <c r="S848" s="355"/>
      <c r="T848" s="355"/>
      <c r="U848" s="355"/>
      <c r="V848" s="355"/>
      <c r="W848" s="355"/>
      <c r="X848" s="355"/>
      <c r="Y848" s="355"/>
      <c r="Z848" s="355"/>
      <c r="AA848" s="355"/>
    </row>
    <row r="849" spans="1:27" ht="14.25" customHeight="1" x14ac:dyDescent="0.2">
      <c r="A849" s="364"/>
      <c r="B849" s="355"/>
      <c r="C849" s="355"/>
      <c r="D849" s="355"/>
      <c r="E849" s="365"/>
      <c r="F849" s="355"/>
      <c r="G849" s="355"/>
      <c r="H849" s="355"/>
      <c r="I849" s="355"/>
      <c r="J849" s="355"/>
      <c r="K849" s="355"/>
      <c r="L849" s="355"/>
      <c r="M849" s="355"/>
      <c r="N849" s="355"/>
      <c r="O849" s="355"/>
      <c r="P849" s="355"/>
      <c r="Q849" s="355"/>
      <c r="R849" s="355"/>
      <c r="S849" s="355"/>
      <c r="T849" s="355"/>
      <c r="U849" s="355"/>
      <c r="V849" s="355"/>
      <c r="W849" s="355"/>
      <c r="X849" s="355"/>
      <c r="Y849" s="355"/>
      <c r="Z849" s="355"/>
      <c r="AA849" s="355"/>
    </row>
    <row r="850" spans="1:27" ht="14.25" customHeight="1" x14ac:dyDescent="0.2">
      <c r="A850" s="364"/>
      <c r="B850" s="355"/>
      <c r="C850" s="355"/>
      <c r="D850" s="355"/>
      <c r="E850" s="365"/>
      <c r="F850" s="355"/>
      <c r="G850" s="355"/>
      <c r="H850" s="355"/>
      <c r="I850" s="355"/>
      <c r="J850" s="355"/>
      <c r="K850" s="355"/>
      <c r="L850" s="355"/>
      <c r="M850" s="355"/>
      <c r="N850" s="355"/>
      <c r="O850" s="355"/>
      <c r="P850" s="355"/>
      <c r="Q850" s="355"/>
      <c r="R850" s="355"/>
      <c r="S850" s="355"/>
      <c r="T850" s="355"/>
      <c r="U850" s="355"/>
      <c r="V850" s="355"/>
      <c r="W850" s="355"/>
      <c r="X850" s="355"/>
      <c r="Y850" s="355"/>
      <c r="Z850" s="355"/>
      <c r="AA850" s="355"/>
    </row>
    <row r="851" spans="1:27" ht="14.25" customHeight="1" x14ac:dyDescent="0.2">
      <c r="A851" s="364"/>
      <c r="B851" s="355"/>
      <c r="C851" s="355"/>
      <c r="D851" s="355"/>
      <c r="E851" s="365"/>
      <c r="F851" s="355"/>
      <c r="G851" s="355"/>
      <c r="H851" s="355"/>
      <c r="I851" s="355"/>
      <c r="J851" s="355"/>
      <c r="K851" s="355"/>
      <c r="L851" s="355"/>
      <c r="M851" s="355"/>
      <c r="N851" s="355"/>
      <c r="O851" s="355"/>
      <c r="P851" s="355"/>
      <c r="Q851" s="355"/>
      <c r="R851" s="355"/>
      <c r="S851" s="355"/>
      <c r="T851" s="355"/>
      <c r="U851" s="355"/>
      <c r="V851" s="355"/>
      <c r="W851" s="355"/>
      <c r="X851" s="355"/>
      <c r="Y851" s="355"/>
      <c r="Z851" s="355"/>
      <c r="AA851" s="355"/>
    </row>
    <row r="852" spans="1:27" ht="14.25" customHeight="1" x14ac:dyDescent="0.2">
      <c r="A852" s="364"/>
      <c r="B852" s="355"/>
      <c r="C852" s="355"/>
      <c r="D852" s="355"/>
      <c r="E852" s="365"/>
      <c r="F852" s="355"/>
      <c r="G852" s="355"/>
      <c r="H852" s="355"/>
      <c r="I852" s="355"/>
      <c r="J852" s="355"/>
      <c r="K852" s="355"/>
      <c r="L852" s="355"/>
      <c r="M852" s="355"/>
      <c r="N852" s="355"/>
      <c r="O852" s="355"/>
      <c r="P852" s="355"/>
      <c r="Q852" s="355"/>
      <c r="R852" s="355"/>
      <c r="S852" s="355"/>
      <c r="T852" s="355"/>
      <c r="U852" s="355"/>
      <c r="V852" s="355"/>
      <c r="W852" s="355"/>
      <c r="X852" s="355"/>
      <c r="Y852" s="355"/>
      <c r="Z852" s="355"/>
      <c r="AA852" s="355"/>
    </row>
    <row r="853" spans="1:27" ht="14.25" customHeight="1" x14ac:dyDescent="0.2">
      <c r="A853" s="364"/>
      <c r="B853" s="355"/>
      <c r="C853" s="355"/>
      <c r="D853" s="355"/>
      <c r="E853" s="365"/>
      <c r="F853" s="355"/>
      <c r="G853" s="355"/>
      <c r="H853" s="355"/>
      <c r="I853" s="355"/>
      <c r="J853" s="355"/>
      <c r="K853" s="355"/>
      <c r="L853" s="355"/>
      <c r="M853" s="355"/>
      <c r="N853" s="355"/>
      <c r="O853" s="355"/>
      <c r="P853" s="355"/>
      <c r="Q853" s="355"/>
      <c r="R853" s="355"/>
      <c r="S853" s="355"/>
      <c r="T853" s="355"/>
      <c r="U853" s="355"/>
      <c r="V853" s="355"/>
      <c r="W853" s="355"/>
      <c r="X853" s="355"/>
      <c r="Y853" s="355"/>
      <c r="Z853" s="355"/>
      <c r="AA853" s="355"/>
    </row>
    <row r="854" spans="1:27" ht="14.25" customHeight="1" x14ac:dyDescent="0.2">
      <c r="A854" s="364"/>
      <c r="B854" s="355"/>
      <c r="C854" s="355"/>
      <c r="D854" s="355"/>
      <c r="E854" s="365"/>
      <c r="F854" s="355"/>
      <c r="G854" s="355"/>
      <c r="H854" s="355"/>
      <c r="I854" s="355"/>
      <c r="J854" s="355"/>
      <c r="K854" s="355"/>
      <c r="L854" s="355"/>
      <c r="M854" s="355"/>
      <c r="N854" s="355"/>
      <c r="O854" s="355"/>
      <c r="P854" s="355"/>
      <c r="Q854" s="355"/>
      <c r="R854" s="355"/>
      <c r="S854" s="355"/>
      <c r="T854" s="355"/>
      <c r="U854" s="355"/>
      <c r="V854" s="355"/>
      <c r="W854" s="355"/>
      <c r="X854" s="355"/>
      <c r="Y854" s="355"/>
      <c r="Z854" s="355"/>
      <c r="AA854" s="355"/>
    </row>
    <row r="855" spans="1:27" ht="14.25" customHeight="1" x14ac:dyDescent="0.2">
      <c r="A855" s="364"/>
      <c r="B855" s="355"/>
      <c r="C855" s="355"/>
      <c r="D855" s="355"/>
      <c r="E855" s="365"/>
      <c r="F855" s="355"/>
      <c r="G855" s="355"/>
      <c r="H855" s="355"/>
      <c r="I855" s="355"/>
      <c r="J855" s="355"/>
      <c r="K855" s="355"/>
      <c r="L855" s="355"/>
      <c r="M855" s="355"/>
      <c r="N855" s="355"/>
      <c r="O855" s="355"/>
      <c r="P855" s="355"/>
      <c r="Q855" s="355"/>
      <c r="R855" s="355"/>
      <c r="S855" s="355"/>
      <c r="T855" s="355"/>
      <c r="U855" s="355"/>
      <c r="V855" s="355"/>
      <c r="W855" s="355"/>
      <c r="X855" s="355"/>
      <c r="Y855" s="355"/>
      <c r="Z855" s="355"/>
      <c r="AA855" s="355"/>
    </row>
    <row r="856" spans="1:27" ht="14.25" customHeight="1" x14ac:dyDescent="0.2">
      <c r="A856" s="364"/>
      <c r="B856" s="355"/>
      <c r="C856" s="355"/>
      <c r="D856" s="355"/>
      <c r="E856" s="365"/>
      <c r="F856" s="355"/>
      <c r="G856" s="355"/>
      <c r="H856" s="355"/>
      <c r="I856" s="355"/>
      <c r="J856" s="355"/>
      <c r="K856" s="355"/>
      <c r="L856" s="355"/>
      <c r="M856" s="355"/>
      <c r="N856" s="355"/>
      <c r="O856" s="355"/>
      <c r="P856" s="355"/>
      <c r="Q856" s="355"/>
      <c r="R856" s="355"/>
      <c r="S856" s="355"/>
      <c r="T856" s="355"/>
      <c r="U856" s="355"/>
      <c r="V856" s="355"/>
      <c r="W856" s="355"/>
      <c r="X856" s="355"/>
      <c r="Y856" s="355"/>
      <c r="Z856" s="355"/>
      <c r="AA856" s="355"/>
    </row>
    <row r="857" spans="1:27" ht="14.25" customHeight="1" x14ac:dyDescent="0.2">
      <c r="A857" s="364"/>
      <c r="B857" s="355"/>
      <c r="C857" s="355"/>
      <c r="D857" s="355"/>
      <c r="E857" s="365"/>
      <c r="F857" s="355"/>
      <c r="G857" s="355"/>
      <c r="H857" s="355"/>
      <c r="I857" s="355"/>
      <c r="J857" s="355"/>
      <c r="K857" s="355"/>
      <c r="L857" s="355"/>
      <c r="M857" s="355"/>
      <c r="N857" s="355"/>
      <c r="O857" s="355"/>
      <c r="P857" s="355"/>
      <c r="Q857" s="355"/>
      <c r="R857" s="355"/>
      <c r="S857" s="355"/>
      <c r="T857" s="355"/>
      <c r="U857" s="355"/>
      <c r="V857" s="355"/>
      <c r="W857" s="355"/>
      <c r="X857" s="355"/>
      <c r="Y857" s="355"/>
      <c r="Z857" s="355"/>
      <c r="AA857" s="355"/>
    </row>
    <row r="858" spans="1:27" ht="14.25" customHeight="1" x14ac:dyDescent="0.2">
      <c r="A858" s="364"/>
      <c r="B858" s="355"/>
      <c r="C858" s="355"/>
      <c r="D858" s="355"/>
      <c r="E858" s="365"/>
      <c r="F858" s="355"/>
      <c r="G858" s="355"/>
      <c r="H858" s="355"/>
      <c r="I858" s="355"/>
      <c r="J858" s="355"/>
      <c r="K858" s="355"/>
      <c r="L858" s="355"/>
      <c r="M858" s="355"/>
      <c r="N858" s="355"/>
      <c r="O858" s="355"/>
      <c r="P858" s="355"/>
      <c r="Q858" s="355"/>
      <c r="R858" s="355"/>
      <c r="S858" s="355"/>
      <c r="T858" s="355"/>
      <c r="U858" s="355"/>
      <c r="V858" s="355"/>
      <c r="W858" s="355"/>
      <c r="X858" s="355"/>
      <c r="Y858" s="355"/>
      <c r="Z858" s="355"/>
      <c r="AA858" s="355"/>
    </row>
    <row r="859" spans="1:27" ht="14.25" customHeight="1" x14ac:dyDescent="0.2">
      <c r="A859" s="364"/>
      <c r="B859" s="355"/>
      <c r="C859" s="355"/>
      <c r="D859" s="355"/>
      <c r="E859" s="365"/>
      <c r="F859" s="355"/>
      <c r="G859" s="355"/>
      <c r="H859" s="355"/>
      <c r="I859" s="355"/>
      <c r="J859" s="355"/>
      <c r="K859" s="355"/>
      <c r="L859" s="355"/>
      <c r="M859" s="355"/>
      <c r="N859" s="355"/>
      <c r="O859" s="355"/>
      <c r="P859" s="355"/>
      <c r="Q859" s="355"/>
      <c r="R859" s="355"/>
      <c r="S859" s="355"/>
      <c r="T859" s="355"/>
      <c r="U859" s="355"/>
      <c r="V859" s="355"/>
      <c r="W859" s="355"/>
      <c r="X859" s="355"/>
      <c r="Y859" s="355"/>
      <c r="Z859" s="355"/>
      <c r="AA859" s="355"/>
    </row>
    <row r="860" spans="1:27" ht="14.25" customHeight="1" x14ac:dyDescent="0.2">
      <c r="A860" s="364"/>
      <c r="B860" s="355"/>
      <c r="C860" s="355"/>
      <c r="D860" s="355"/>
      <c r="E860" s="365"/>
      <c r="F860" s="355"/>
      <c r="G860" s="355"/>
      <c r="H860" s="355"/>
      <c r="I860" s="355"/>
      <c r="J860" s="355"/>
      <c r="K860" s="355"/>
      <c r="L860" s="355"/>
      <c r="M860" s="355"/>
      <c r="N860" s="355"/>
      <c r="O860" s="355"/>
      <c r="P860" s="355"/>
      <c r="Q860" s="355"/>
      <c r="R860" s="355"/>
      <c r="S860" s="355"/>
      <c r="T860" s="355"/>
      <c r="U860" s="355"/>
      <c r="V860" s="355"/>
      <c r="W860" s="355"/>
      <c r="X860" s="355"/>
      <c r="Y860" s="355"/>
      <c r="Z860" s="355"/>
      <c r="AA860" s="355"/>
    </row>
    <row r="861" spans="1:27" ht="14.25" customHeight="1" x14ac:dyDescent="0.2">
      <c r="A861" s="364"/>
      <c r="B861" s="355"/>
      <c r="C861" s="355"/>
      <c r="D861" s="355"/>
      <c r="E861" s="365"/>
      <c r="F861" s="355"/>
      <c r="G861" s="355"/>
      <c r="H861" s="355"/>
      <c r="I861" s="355"/>
      <c r="J861" s="355"/>
      <c r="K861" s="355"/>
      <c r="L861" s="355"/>
      <c r="M861" s="355"/>
      <c r="N861" s="355"/>
      <c r="O861" s="355"/>
      <c r="P861" s="355"/>
      <c r="Q861" s="355"/>
      <c r="R861" s="355"/>
      <c r="S861" s="355"/>
      <c r="T861" s="355"/>
      <c r="U861" s="355"/>
      <c r="V861" s="355"/>
      <c r="W861" s="355"/>
      <c r="X861" s="355"/>
      <c r="Y861" s="355"/>
      <c r="Z861" s="355"/>
      <c r="AA861" s="355"/>
    </row>
    <row r="862" spans="1:27" ht="14.25" customHeight="1" x14ac:dyDescent="0.2">
      <c r="A862" s="364"/>
      <c r="B862" s="355"/>
      <c r="C862" s="355"/>
      <c r="D862" s="355"/>
      <c r="E862" s="365"/>
      <c r="F862" s="355"/>
      <c r="G862" s="355"/>
      <c r="H862" s="355"/>
      <c r="I862" s="355"/>
      <c r="J862" s="355"/>
      <c r="K862" s="355"/>
      <c r="L862" s="355"/>
      <c r="M862" s="355"/>
      <c r="N862" s="355"/>
      <c r="O862" s="355"/>
      <c r="P862" s="355"/>
      <c r="Q862" s="355"/>
      <c r="R862" s="355"/>
      <c r="S862" s="355"/>
      <c r="T862" s="355"/>
      <c r="U862" s="355"/>
      <c r="V862" s="355"/>
      <c r="W862" s="355"/>
      <c r="X862" s="355"/>
      <c r="Y862" s="355"/>
      <c r="Z862" s="355"/>
      <c r="AA862" s="355"/>
    </row>
    <row r="863" spans="1:27" ht="14.25" customHeight="1" x14ac:dyDescent="0.2">
      <c r="A863" s="364"/>
      <c r="B863" s="355"/>
      <c r="C863" s="355"/>
      <c r="D863" s="355"/>
      <c r="E863" s="365"/>
      <c r="F863" s="355"/>
      <c r="G863" s="355"/>
      <c r="H863" s="355"/>
      <c r="I863" s="355"/>
      <c r="J863" s="355"/>
      <c r="K863" s="355"/>
      <c r="L863" s="355"/>
      <c r="M863" s="355"/>
      <c r="N863" s="355"/>
      <c r="O863" s="355"/>
      <c r="P863" s="355"/>
      <c r="Q863" s="355"/>
      <c r="R863" s="355"/>
      <c r="S863" s="355"/>
      <c r="T863" s="355"/>
      <c r="U863" s="355"/>
      <c r="V863" s="355"/>
      <c r="W863" s="355"/>
      <c r="X863" s="355"/>
      <c r="Y863" s="355"/>
      <c r="Z863" s="355"/>
      <c r="AA863" s="355"/>
    </row>
    <row r="864" spans="1:27" ht="14.25" customHeight="1" x14ac:dyDescent="0.2">
      <c r="A864" s="364"/>
      <c r="B864" s="355"/>
      <c r="C864" s="355"/>
      <c r="D864" s="355"/>
      <c r="E864" s="365"/>
      <c r="F864" s="355"/>
      <c r="G864" s="355"/>
      <c r="H864" s="355"/>
      <c r="I864" s="355"/>
      <c r="J864" s="355"/>
      <c r="K864" s="355"/>
      <c r="L864" s="355"/>
      <c r="M864" s="355"/>
      <c r="N864" s="355"/>
      <c r="O864" s="355"/>
      <c r="P864" s="355"/>
      <c r="Q864" s="355"/>
      <c r="R864" s="355"/>
      <c r="S864" s="355"/>
      <c r="T864" s="355"/>
      <c r="U864" s="355"/>
      <c r="V864" s="355"/>
      <c r="W864" s="355"/>
      <c r="X864" s="355"/>
      <c r="Y864" s="355"/>
      <c r="Z864" s="355"/>
      <c r="AA864" s="355"/>
    </row>
    <row r="865" spans="1:27" ht="14.25" customHeight="1" x14ac:dyDescent="0.2">
      <c r="A865" s="364"/>
      <c r="B865" s="355"/>
      <c r="C865" s="355"/>
      <c r="D865" s="355"/>
      <c r="E865" s="365"/>
      <c r="F865" s="355"/>
      <c r="G865" s="355"/>
      <c r="H865" s="355"/>
      <c r="I865" s="355"/>
      <c r="J865" s="355"/>
      <c r="K865" s="355"/>
      <c r="L865" s="355"/>
      <c r="M865" s="355"/>
      <c r="N865" s="355"/>
      <c r="O865" s="355"/>
      <c r="P865" s="355"/>
      <c r="Q865" s="355"/>
      <c r="R865" s="355"/>
      <c r="S865" s="355"/>
      <c r="T865" s="355"/>
      <c r="U865" s="355"/>
      <c r="V865" s="355"/>
      <c r="W865" s="355"/>
      <c r="X865" s="355"/>
      <c r="Y865" s="355"/>
      <c r="Z865" s="355"/>
      <c r="AA865" s="355"/>
    </row>
    <row r="866" spans="1:27" ht="14.25" customHeight="1" x14ac:dyDescent="0.2">
      <c r="A866" s="364"/>
      <c r="B866" s="355"/>
      <c r="C866" s="355"/>
      <c r="D866" s="355"/>
      <c r="E866" s="365"/>
      <c r="F866" s="355"/>
      <c r="G866" s="355"/>
      <c r="H866" s="355"/>
      <c r="I866" s="355"/>
      <c r="J866" s="355"/>
      <c r="K866" s="355"/>
      <c r="L866" s="355"/>
      <c r="M866" s="355"/>
      <c r="N866" s="355"/>
      <c r="O866" s="355"/>
      <c r="P866" s="355"/>
      <c r="Q866" s="355"/>
      <c r="R866" s="355"/>
      <c r="S866" s="355"/>
      <c r="T866" s="355"/>
      <c r="U866" s="355"/>
      <c r="V866" s="355"/>
      <c r="W866" s="355"/>
      <c r="X866" s="355"/>
      <c r="Y866" s="355"/>
      <c r="Z866" s="355"/>
      <c r="AA866" s="355"/>
    </row>
    <row r="867" spans="1:27" ht="14.25" customHeight="1" x14ac:dyDescent="0.2">
      <c r="A867" s="364"/>
      <c r="B867" s="355"/>
      <c r="C867" s="355"/>
      <c r="D867" s="355"/>
      <c r="E867" s="365"/>
      <c r="F867" s="355"/>
      <c r="G867" s="355"/>
      <c r="H867" s="355"/>
      <c r="I867" s="355"/>
      <c r="J867" s="355"/>
      <c r="K867" s="355"/>
      <c r="L867" s="355"/>
      <c r="M867" s="355"/>
      <c r="N867" s="355"/>
      <c r="O867" s="355"/>
      <c r="P867" s="355"/>
      <c r="Q867" s="355"/>
      <c r="R867" s="355"/>
      <c r="S867" s="355"/>
      <c r="T867" s="355"/>
      <c r="U867" s="355"/>
      <c r="V867" s="355"/>
      <c r="W867" s="355"/>
      <c r="X867" s="355"/>
      <c r="Y867" s="355"/>
      <c r="Z867" s="355"/>
      <c r="AA867" s="355"/>
    </row>
    <row r="868" spans="1:27" ht="14.25" customHeight="1" x14ac:dyDescent="0.2">
      <c r="A868" s="364"/>
      <c r="B868" s="355"/>
      <c r="C868" s="355"/>
      <c r="D868" s="355"/>
      <c r="E868" s="365"/>
      <c r="F868" s="355"/>
      <c r="G868" s="355"/>
      <c r="H868" s="355"/>
      <c r="I868" s="355"/>
      <c r="J868" s="355"/>
      <c r="K868" s="355"/>
      <c r="L868" s="355"/>
      <c r="M868" s="355"/>
      <c r="N868" s="355"/>
      <c r="O868" s="355"/>
      <c r="P868" s="355"/>
      <c r="Q868" s="355"/>
      <c r="R868" s="355"/>
      <c r="S868" s="355"/>
      <c r="T868" s="355"/>
      <c r="U868" s="355"/>
      <c r="V868" s="355"/>
      <c r="W868" s="355"/>
      <c r="X868" s="355"/>
      <c r="Y868" s="355"/>
      <c r="Z868" s="355"/>
      <c r="AA868" s="355"/>
    </row>
    <row r="869" spans="1:27" ht="14.25" customHeight="1" x14ac:dyDescent="0.2">
      <c r="A869" s="364"/>
      <c r="B869" s="355"/>
      <c r="C869" s="355"/>
      <c r="D869" s="355"/>
      <c r="E869" s="365"/>
      <c r="F869" s="355"/>
      <c r="G869" s="355"/>
      <c r="H869" s="355"/>
      <c r="I869" s="355"/>
      <c r="J869" s="355"/>
      <c r="K869" s="355"/>
      <c r="L869" s="355"/>
      <c r="M869" s="355"/>
      <c r="N869" s="355"/>
      <c r="O869" s="355"/>
      <c r="P869" s="355"/>
      <c r="Q869" s="355"/>
      <c r="R869" s="355"/>
      <c r="S869" s="355"/>
      <c r="T869" s="355"/>
      <c r="U869" s="355"/>
      <c r="V869" s="355"/>
      <c r="W869" s="355"/>
      <c r="X869" s="355"/>
      <c r="Y869" s="355"/>
      <c r="Z869" s="355"/>
      <c r="AA869" s="355"/>
    </row>
    <row r="870" spans="1:27" ht="14.25" customHeight="1" x14ac:dyDescent="0.2">
      <c r="A870" s="364"/>
      <c r="B870" s="355"/>
      <c r="C870" s="355"/>
      <c r="D870" s="355"/>
      <c r="E870" s="365"/>
      <c r="F870" s="355"/>
      <c r="G870" s="355"/>
      <c r="H870" s="355"/>
      <c r="I870" s="355"/>
      <c r="J870" s="355"/>
      <c r="K870" s="355"/>
      <c r="L870" s="355"/>
      <c r="M870" s="355"/>
      <c r="N870" s="355"/>
      <c r="O870" s="355"/>
      <c r="P870" s="355"/>
      <c r="Q870" s="355"/>
      <c r="R870" s="355"/>
      <c r="S870" s="355"/>
      <c r="T870" s="355"/>
      <c r="U870" s="355"/>
      <c r="V870" s="355"/>
      <c r="W870" s="355"/>
      <c r="X870" s="355"/>
      <c r="Y870" s="355"/>
      <c r="Z870" s="355"/>
      <c r="AA870" s="355"/>
    </row>
    <row r="871" spans="1:27" ht="14.25" customHeight="1" x14ac:dyDescent="0.2">
      <c r="A871" s="364"/>
      <c r="B871" s="355"/>
      <c r="C871" s="355"/>
      <c r="D871" s="355"/>
      <c r="E871" s="365"/>
      <c r="F871" s="355"/>
      <c r="G871" s="355"/>
      <c r="H871" s="355"/>
      <c r="I871" s="355"/>
      <c r="J871" s="355"/>
      <c r="K871" s="355"/>
      <c r="L871" s="355"/>
      <c r="M871" s="355"/>
      <c r="N871" s="355"/>
      <c r="O871" s="355"/>
      <c r="P871" s="355"/>
      <c r="Q871" s="355"/>
      <c r="R871" s="355"/>
      <c r="S871" s="355"/>
      <c r="T871" s="355"/>
      <c r="U871" s="355"/>
      <c r="V871" s="355"/>
      <c r="W871" s="355"/>
      <c r="X871" s="355"/>
      <c r="Y871" s="355"/>
      <c r="Z871" s="355"/>
      <c r="AA871" s="355"/>
    </row>
    <row r="872" spans="1:27" ht="14.25" customHeight="1" x14ac:dyDescent="0.2">
      <c r="A872" s="364"/>
      <c r="B872" s="355"/>
      <c r="C872" s="355"/>
      <c r="D872" s="355"/>
      <c r="E872" s="365"/>
      <c r="F872" s="355"/>
      <c r="G872" s="355"/>
      <c r="H872" s="355"/>
      <c r="I872" s="355"/>
      <c r="J872" s="355"/>
      <c r="K872" s="355"/>
      <c r="L872" s="355"/>
      <c r="M872" s="355"/>
      <c r="N872" s="355"/>
      <c r="O872" s="355"/>
      <c r="P872" s="355"/>
      <c r="Q872" s="355"/>
      <c r="R872" s="355"/>
      <c r="S872" s="355"/>
      <c r="T872" s="355"/>
      <c r="U872" s="355"/>
      <c r="V872" s="355"/>
      <c r="W872" s="355"/>
      <c r="X872" s="355"/>
      <c r="Y872" s="355"/>
      <c r="Z872" s="355"/>
      <c r="AA872" s="355"/>
    </row>
    <row r="873" spans="1:27" ht="14.25" customHeight="1" x14ac:dyDescent="0.2">
      <c r="A873" s="364"/>
      <c r="B873" s="355"/>
      <c r="C873" s="355"/>
      <c r="D873" s="355"/>
      <c r="E873" s="365"/>
      <c r="F873" s="355"/>
      <c r="G873" s="355"/>
      <c r="H873" s="355"/>
      <c r="I873" s="355"/>
      <c r="J873" s="355"/>
      <c r="K873" s="355"/>
      <c r="L873" s="355"/>
      <c r="M873" s="355"/>
      <c r="N873" s="355"/>
      <c r="O873" s="355"/>
      <c r="P873" s="355"/>
      <c r="Q873" s="355"/>
      <c r="R873" s="355"/>
      <c r="S873" s="355"/>
      <c r="T873" s="355"/>
      <c r="U873" s="355"/>
      <c r="V873" s="355"/>
      <c r="W873" s="355"/>
      <c r="X873" s="355"/>
      <c r="Y873" s="355"/>
      <c r="Z873" s="355"/>
      <c r="AA873" s="355"/>
    </row>
    <row r="874" spans="1:27" ht="14.25" customHeight="1" x14ac:dyDescent="0.2">
      <c r="A874" s="364"/>
      <c r="B874" s="355"/>
      <c r="C874" s="355"/>
      <c r="D874" s="355"/>
      <c r="E874" s="365"/>
      <c r="F874" s="355"/>
      <c r="G874" s="355"/>
      <c r="H874" s="355"/>
      <c r="I874" s="355"/>
      <c r="J874" s="355"/>
      <c r="K874" s="355"/>
      <c r="L874" s="355"/>
      <c r="M874" s="355"/>
      <c r="N874" s="355"/>
      <c r="O874" s="355"/>
      <c r="P874" s="355"/>
      <c r="Q874" s="355"/>
      <c r="R874" s="355"/>
      <c r="S874" s="355"/>
      <c r="T874" s="355"/>
      <c r="U874" s="355"/>
      <c r="V874" s="355"/>
      <c r="W874" s="355"/>
      <c r="X874" s="355"/>
      <c r="Y874" s="355"/>
      <c r="Z874" s="355"/>
      <c r="AA874" s="355"/>
    </row>
    <row r="875" spans="1:27" ht="14.25" customHeight="1" x14ac:dyDescent="0.2">
      <c r="A875" s="364"/>
      <c r="B875" s="355"/>
      <c r="C875" s="355"/>
      <c r="D875" s="355"/>
      <c r="E875" s="365"/>
      <c r="F875" s="355"/>
      <c r="G875" s="355"/>
      <c r="H875" s="355"/>
      <c r="I875" s="355"/>
      <c r="J875" s="355"/>
      <c r="K875" s="355"/>
      <c r="L875" s="355"/>
      <c r="M875" s="355"/>
      <c r="N875" s="355"/>
      <c r="O875" s="355"/>
      <c r="P875" s="355"/>
      <c r="Q875" s="355"/>
      <c r="R875" s="355"/>
      <c r="S875" s="355"/>
      <c r="T875" s="355"/>
      <c r="U875" s="355"/>
      <c r="V875" s="355"/>
      <c r="W875" s="355"/>
      <c r="X875" s="355"/>
      <c r="Y875" s="355"/>
      <c r="Z875" s="355"/>
      <c r="AA875" s="355"/>
    </row>
    <row r="876" spans="1:27" ht="14.25" customHeight="1" x14ac:dyDescent="0.2">
      <c r="A876" s="364"/>
      <c r="B876" s="355"/>
      <c r="C876" s="355"/>
      <c r="D876" s="355"/>
      <c r="E876" s="365"/>
      <c r="F876" s="355"/>
      <c r="G876" s="355"/>
      <c r="H876" s="355"/>
      <c r="I876" s="355"/>
      <c r="J876" s="355"/>
      <c r="K876" s="355"/>
      <c r="L876" s="355"/>
      <c r="M876" s="355"/>
      <c r="N876" s="355"/>
      <c r="O876" s="355"/>
      <c r="P876" s="355"/>
      <c r="Q876" s="355"/>
      <c r="R876" s="355"/>
      <c r="S876" s="355"/>
      <c r="T876" s="355"/>
      <c r="U876" s="355"/>
      <c r="V876" s="355"/>
      <c r="W876" s="355"/>
      <c r="X876" s="355"/>
      <c r="Y876" s="355"/>
      <c r="Z876" s="355"/>
      <c r="AA876" s="355"/>
    </row>
    <row r="877" spans="1:27" ht="14.25" customHeight="1" x14ac:dyDescent="0.2">
      <c r="A877" s="364"/>
      <c r="B877" s="355"/>
      <c r="C877" s="355"/>
      <c r="D877" s="355"/>
      <c r="E877" s="365"/>
      <c r="F877" s="355"/>
      <c r="G877" s="355"/>
      <c r="H877" s="355"/>
      <c r="I877" s="355"/>
      <c r="J877" s="355"/>
      <c r="K877" s="355"/>
      <c r="L877" s="355"/>
      <c r="M877" s="355"/>
      <c r="N877" s="355"/>
      <c r="O877" s="355"/>
      <c r="P877" s="355"/>
      <c r="Q877" s="355"/>
      <c r="R877" s="355"/>
      <c r="S877" s="355"/>
      <c r="T877" s="355"/>
      <c r="U877" s="355"/>
      <c r="V877" s="355"/>
      <c r="W877" s="355"/>
      <c r="X877" s="355"/>
      <c r="Y877" s="355"/>
      <c r="Z877" s="355"/>
      <c r="AA877" s="355"/>
    </row>
    <row r="878" spans="1:27" ht="14.25" customHeight="1" x14ac:dyDescent="0.2">
      <c r="A878" s="364"/>
      <c r="B878" s="355"/>
      <c r="C878" s="355"/>
      <c r="D878" s="355"/>
      <c r="E878" s="365"/>
      <c r="F878" s="355"/>
      <c r="G878" s="355"/>
      <c r="H878" s="355"/>
      <c r="I878" s="355"/>
      <c r="J878" s="355"/>
      <c r="K878" s="355"/>
      <c r="L878" s="355"/>
      <c r="M878" s="355"/>
      <c r="N878" s="355"/>
      <c r="O878" s="355"/>
      <c r="P878" s="355"/>
      <c r="Q878" s="355"/>
      <c r="R878" s="355"/>
      <c r="S878" s="355"/>
      <c r="T878" s="355"/>
      <c r="U878" s="355"/>
      <c r="V878" s="355"/>
      <c r="W878" s="355"/>
      <c r="X878" s="355"/>
      <c r="Y878" s="355"/>
      <c r="Z878" s="355"/>
      <c r="AA878" s="355"/>
    </row>
    <row r="879" spans="1:27" ht="14.25" customHeight="1" x14ac:dyDescent="0.2">
      <c r="A879" s="364"/>
      <c r="B879" s="355"/>
      <c r="C879" s="355"/>
      <c r="D879" s="355"/>
      <c r="E879" s="365"/>
      <c r="F879" s="355"/>
      <c r="G879" s="355"/>
      <c r="H879" s="355"/>
      <c r="I879" s="355"/>
      <c r="J879" s="355"/>
      <c r="K879" s="355"/>
      <c r="L879" s="355"/>
      <c r="M879" s="355"/>
      <c r="N879" s="355"/>
      <c r="O879" s="355"/>
      <c r="P879" s="355"/>
      <c r="Q879" s="355"/>
      <c r="R879" s="355"/>
      <c r="S879" s="355"/>
      <c r="T879" s="355"/>
      <c r="U879" s="355"/>
      <c r="V879" s="355"/>
      <c r="W879" s="355"/>
      <c r="X879" s="355"/>
      <c r="Y879" s="355"/>
      <c r="Z879" s="355"/>
      <c r="AA879" s="355"/>
    </row>
    <row r="880" spans="1:27" ht="14.25" customHeight="1" x14ac:dyDescent="0.2">
      <c r="A880" s="364"/>
      <c r="B880" s="355"/>
      <c r="C880" s="355"/>
      <c r="D880" s="355"/>
      <c r="E880" s="365"/>
      <c r="F880" s="355"/>
      <c r="G880" s="355"/>
      <c r="H880" s="355"/>
      <c r="I880" s="355"/>
      <c r="J880" s="355"/>
      <c r="K880" s="355"/>
      <c r="L880" s="355"/>
      <c r="M880" s="355"/>
      <c r="N880" s="355"/>
      <c r="O880" s="355"/>
      <c r="P880" s="355"/>
      <c r="Q880" s="355"/>
      <c r="R880" s="355"/>
      <c r="S880" s="355"/>
      <c r="T880" s="355"/>
      <c r="U880" s="355"/>
      <c r="V880" s="355"/>
      <c r="W880" s="355"/>
      <c r="X880" s="355"/>
      <c r="Y880" s="355"/>
      <c r="Z880" s="355"/>
      <c r="AA880" s="355"/>
    </row>
    <row r="881" spans="1:27" ht="14.25" customHeight="1" x14ac:dyDescent="0.2">
      <c r="A881" s="364"/>
      <c r="B881" s="355"/>
      <c r="C881" s="355"/>
      <c r="D881" s="355"/>
      <c r="E881" s="365"/>
      <c r="F881" s="355"/>
      <c r="G881" s="355"/>
      <c r="H881" s="355"/>
      <c r="I881" s="355"/>
      <c r="J881" s="355"/>
      <c r="K881" s="355"/>
      <c r="L881" s="355"/>
      <c r="M881" s="355"/>
      <c r="N881" s="355"/>
      <c r="O881" s="355"/>
      <c r="P881" s="355"/>
      <c r="Q881" s="355"/>
      <c r="R881" s="355"/>
      <c r="S881" s="355"/>
      <c r="T881" s="355"/>
      <c r="U881" s="355"/>
      <c r="V881" s="355"/>
      <c r="W881" s="355"/>
      <c r="X881" s="355"/>
      <c r="Y881" s="355"/>
      <c r="Z881" s="355"/>
      <c r="AA881" s="355"/>
    </row>
    <row r="882" spans="1:27" ht="14.25" customHeight="1" x14ac:dyDescent="0.2">
      <c r="A882" s="364"/>
      <c r="B882" s="355"/>
      <c r="C882" s="355"/>
      <c r="D882" s="355"/>
      <c r="E882" s="365"/>
      <c r="F882" s="355"/>
      <c r="G882" s="355"/>
      <c r="H882" s="355"/>
      <c r="I882" s="355"/>
      <c r="J882" s="355"/>
      <c r="K882" s="355"/>
      <c r="L882" s="355"/>
      <c r="M882" s="355"/>
      <c r="N882" s="355"/>
      <c r="O882" s="355"/>
      <c r="P882" s="355"/>
      <c r="Q882" s="355"/>
      <c r="R882" s="355"/>
      <c r="S882" s="355"/>
      <c r="T882" s="355"/>
      <c r="U882" s="355"/>
      <c r="V882" s="355"/>
      <c r="W882" s="355"/>
      <c r="X882" s="355"/>
      <c r="Y882" s="355"/>
      <c r="Z882" s="355"/>
      <c r="AA882" s="355"/>
    </row>
    <row r="883" spans="1:27" ht="14.25" customHeight="1" x14ac:dyDescent="0.2">
      <c r="A883" s="364"/>
      <c r="B883" s="355"/>
      <c r="C883" s="355"/>
      <c r="D883" s="355"/>
      <c r="E883" s="365"/>
      <c r="F883" s="355"/>
      <c r="G883" s="355"/>
      <c r="H883" s="355"/>
      <c r="I883" s="355"/>
      <c r="J883" s="355"/>
      <c r="K883" s="355"/>
      <c r="L883" s="355"/>
      <c r="M883" s="355"/>
      <c r="N883" s="355"/>
      <c r="O883" s="355"/>
      <c r="P883" s="355"/>
      <c r="Q883" s="355"/>
      <c r="R883" s="355"/>
      <c r="S883" s="355"/>
      <c r="T883" s="355"/>
      <c r="U883" s="355"/>
      <c r="V883" s="355"/>
      <c r="W883" s="355"/>
      <c r="X883" s="355"/>
      <c r="Y883" s="355"/>
      <c r="Z883" s="355"/>
      <c r="AA883" s="355"/>
    </row>
    <row r="884" spans="1:27" ht="14.25" customHeight="1" x14ac:dyDescent="0.2">
      <c r="A884" s="364"/>
      <c r="B884" s="355"/>
      <c r="C884" s="355"/>
      <c r="D884" s="355"/>
      <c r="E884" s="365"/>
      <c r="F884" s="355"/>
      <c r="G884" s="355"/>
      <c r="H884" s="355"/>
      <c r="I884" s="355"/>
      <c r="J884" s="355"/>
      <c r="K884" s="355"/>
      <c r="L884" s="355"/>
      <c r="M884" s="355"/>
      <c r="N884" s="355"/>
      <c r="O884" s="355"/>
      <c r="P884" s="355"/>
      <c r="Q884" s="355"/>
      <c r="R884" s="355"/>
      <c r="S884" s="355"/>
      <c r="T884" s="355"/>
      <c r="U884" s="355"/>
      <c r="V884" s="355"/>
      <c r="W884" s="355"/>
      <c r="X884" s="355"/>
      <c r="Y884" s="355"/>
      <c r="Z884" s="355"/>
      <c r="AA884" s="355"/>
    </row>
    <row r="885" spans="1:27" ht="14.25" customHeight="1" x14ac:dyDescent="0.2">
      <c r="A885" s="364"/>
      <c r="B885" s="355"/>
      <c r="C885" s="355"/>
      <c r="D885" s="355"/>
      <c r="E885" s="365"/>
      <c r="F885" s="355"/>
      <c r="G885" s="355"/>
      <c r="H885" s="355"/>
      <c r="I885" s="355"/>
      <c r="J885" s="355"/>
      <c r="K885" s="355"/>
      <c r="L885" s="355"/>
      <c r="M885" s="355"/>
      <c r="N885" s="355"/>
      <c r="O885" s="355"/>
      <c r="P885" s="355"/>
      <c r="Q885" s="355"/>
      <c r="R885" s="355"/>
      <c r="S885" s="355"/>
      <c r="T885" s="355"/>
      <c r="U885" s="355"/>
      <c r="V885" s="355"/>
      <c r="W885" s="355"/>
      <c r="X885" s="355"/>
      <c r="Y885" s="355"/>
      <c r="Z885" s="355"/>
      <c r="AA885" s="355"/>
    </row>
    <row r="886" spans="1:27" ht="14.25" customHeight="1" x14ac:dyDescent="0.2">
      <c r="A886" s="364"/>
      <c r="B886" s="355"/>
      <c r="C886" s="355"/>
      <c r="D886" s="355"/>
      <c r="E886" s="365"/>
      <c r="F886" s="355"/>
      <c r="G886" s="355"/>
      <c r="H886" s="355"/>
      <c r="I886" s="355"/>
      <c r="J886" s="355"/>
      <c r="K886" s="355"/>
      <c r="L886" s="355"/>
      <c r="M886" s="355"/>
      <c r="N886" s="355"/>
      <c r="O886" s="355"/>
      <c r="P886" s="355"/>
      <c r="Q886" s="355"/>
      <c r="R886" s="355"/>
      <c r="S886" s="355"/>
      <c r="T886" s="355"/>
      <c r="U886" s="355"/>
      <c r="V886" s="355"/>
      <c r="W886" s="355"/>
      <c r="X886" s="355"/>
      <c r="Y886" s="355"/>
      <c r="Z886" s="355"/>
      <c r="AA886" s="355"/>
    </row>
    <row r="887" spans="1:27" ht="14.25" customHeight="1" x14ac:dyDescent="0.2">
      <c r="A887" s="364"/>
      <c r="B887" s="355"/>
      <c r="C887" s="355"/>
      <c r="D887" s="355"/>
      <c r="E887" s="365"/>
      <c r="F887" s="355"/>
      <c r="G887" s="355"/>
      <c r="H887" s="355"/>
      <c r="I887" s="355"/>
      <c r="J887" s="355"/>
      <c r="K887" s="355"/>
      <c r="L887" s="355"/>
      <c r="M887" s="355"/>
      <c r="N887" s="355"/>
      <c r="O887" s="355"/>
      <c r="P887" s="355"/>
      <c r="Q887" s="355"/>
      <c r="R887" s="355"/>
      <c r="S887" s="355"/>
      <c r="T887" s="355"/>
      <c r="U887" s="355"/>
      <c r="V887" s="355"/>
      <c r="W887" s="355"/>
      <c r="X887" s="355"/>
      <c r="Y887" s="355"/>
      <c r="Z887" s="355"/>
      <c r="AA887" s="355"/>
    </row>
    <row r="888" spans="1:27" ht="14.25" customHeight="1" x14ac:dyDescent="0.2">
      <c r="A888" s="364"/>
      <c r="B888" s="355"/>
      <c r="C888" s="355"/>
      <c r="D888" s="355"/>
      <c r="E888" s="365"/>
      <c r="F888" s="355"/>
      <c r="G888" s="355"/>
      <c r="H888" s="355"/>
      <c r="I888" s="355"/>
      <c r="J888" s="355"/>
      <c r="K888" s="355"/>
      <c r="L888" s="355"/>
      <c r="M888" s="355"/>
      <c r="N888" s="355"/>
      <c r="O888" s="355"/>
      <c r="P888" s="355"/>
      <c r="Q888" s="355"/>
      <c r="R888" s="355"/>
      <c r="S888" s="355"/>
      <c r="T888" s="355"/>
      <c r="U888" s="355"/>
      <c r="V888" s="355"/>
      <c r="W888" s="355"/>
      <c r="X888" s="355"/>
      <c r="Y888" s="355"/>
      <c r="Z888" s="355"/>
      <c r="AA888" s="355"/>
    </row>
    <row r="889" spans="1:27" ht="14.25" customHeight="1" x14ac:dyDescent="0.2">
      <c r="A889" s="364"/>
      <c r="B889" s="355"/>
      <c r="C889" s="355"/>
      <c r="D889" s="355"/>
      <c r="E889" s="365"/>
      <c r="F889" s="355"/>
      <c r="G889" s="355"/>
      <c r="H889" s="355"/>
      <c r="I889" s="355"/>
      <c r="J889" s="355"/>
      <c r="K889" s="355"/>
      <c r="L889" s="355"/>
      <c r="M889" s="355"/>
      <c r="N889" s="355"/>
      <c r="O889" s="355"/>
      <c r="P889" s="355"/>
      <c r="Q889" s="355"/>
      <c r="R889" s="355"/>
      <c r="S889" s="355"/>
      <c r="T889" s="355"/>
      <c r="U889" s="355"/>
      <c r="V889" s="355"/>
      <c r="W889" s="355"/>
      <c r="X889" s="355"/>
      <c r="Y889" s="355"/>
      <c r="Z889" s="355"/>
      <c r="AA889" s="355"/>
    </row>
    <row r="890" spans="1:27" ht="14.25" customHeight="1" x14ac:dyDescent="0.2">
      <c r="A890" s="364"/>
      <c r="B890" s="355"/>
      <c r="C890" s="355"/>
      <c r="D890" s="355"/>
      <c r="E890" s="365"/>
      <c r="F890" s="355"/>
      <c r="G890" s="355"/>
      <c r="H890" s="355"/>
      <c r="I890" s="355"/>
      <c r="J890" s="355"/>
      <c r="K890" s="355"/>
      <c r="L890" s="355"/>
      <c r="M890" s="355"/>
      <c r="N890" s="355"/>
      <c r="O890" s="355"/>
      <c r="P890" s="355"/>
      <c r="Q890" s="355"/>
      <c r="R890" s="355"/>
      <c r="S890" s="355"/>
      <c r="T890" s="355"/>
      <c r="U890" s="355"/>
      <c r="V890" s="355"/>
      <c r="W890" s="355"/>
      <c r="X890" s="355"/>
      <c r="Y890" s="355"/>
      <c r="Z890" s="355"/>
      <c r="AA890" s="355"/>
    </row>
    <row r="891" spans="1:27" ht="14.25" customHeight="1" x14ac:dyDescent="0.2">
      <c r="A891" s="364"/>
      <c r="B891" s="355"/>
      <c r="C891" s="355"/>
      <c r="D891" s="355"/>
      <c r="E891" s="365"/>
      <c r="F891" s="355"/>
      <c r="G891" s="355"/>
      <c r="H891" s="355"/>
      <c r="I891" s="355"/>
      <c r="J891" s="355"/>
      <c r="K891" s="355"/>
      <c r="L891" s="355"/>
      <c r="M891" s="355"/>
      <c r="N891" s="355"/>
      <c r="O891" s="355"/>
      <c r="P891" s="355"/>
      <c r="Q891" s="355"/>
      <c r="R891" s="355"/>
      <c r="S891" s="355"/>
      <c r="T891" s="355"/>
      <c r="U891" s="355"/>
      <c r="V891" s="355"/>
      <c r="W891" s="355"/>
      <c r="X891" s="355"/>
      <c r="Y891" s="355"/>
      <c r="Z891" s="355"/>
      <c r="AA891" s="355"/>
    </row>
    <row r="892" spans="1:27" ht="14.25" customHeight="1" x14ac:dyDescent="0.2">
      <c r="A892" s="364"/>
      <c r="B892" s="355"/>
      <c r="C892" s="355"/>
      <c r="D892" s="355"/>
      <c r="E892" s="365"/>
      <c r="F892" s="355"/>
      <c r="G892" s="355"/>
      <c r="H892" s="355"/>
      <c r="I892" s="355"/>
      <c r="J892" s="355"/>
      <c r="K892" s="355"/>
      <c r="L892" s="355"/>
      <c r="M892" s="355"/>
      <c r="N892" s="355"/>
      <c r="O892" s="355"/>
      <c r="P892" s="355"/>
      <c r="Q892" s="355"/>
      <c r="R892" s="355"/>
      <c r="S892" s="355"/>
      <c r="T892" s="355"/>
      <c r="U892" s="355"/>
      <c r="V892" s="355"/>
      <c r="W892" s="355"/>
      <c r="X892" s="355"/>
      <c r="Y892" s="355"/>
      <c r="Z892" s="355"/>
      <c r="AA892" s="355"/>
    </row>
    <row r="893" spans="1:27" ht="14.25" customHeight="1" x14ac:dyDescent="0.2">
      <c r="A893" s="364"/>
      <c r="B893" s="355"/>
      <c r="C893" s="355"/>
      <c r="D893" s="355"/>
      <c r="E893" s="365"/>
      <c r="F893" s="355"/>
      <c r="G893" s="355"/>
      <c r="H893" s="355"/>
      <c r="I893" s="355"/>
      <c r="J893" s="355"/>
      <c r="K893" s="355"/>
      <c r="L893" s="355"/>
      <c r="M893" s="355"/>
      <c r="N893" s="355"/>
      <c r="O893" s="355"/>
      <c r="P893" s="355"/>
      <c r="Q893" s="355"/>
      <c r="R893" s="355"/>
      <c r="S893" s="355"/>
      <c r="T893" s="355"/>
      <c r="U893" s="355"/>
      <c r="V893" s="355"/>
      <c r="W893" s="355"/>
      <c r="X893" s="355"/>
      <c r="Y893" s="355"/>
      <c r="Z893" s="355"/>
      <c r="AA893" s="355"/>
    </row>
    <row r="894" spans="1:27" ht="14.25" customHeight="1" x14ac:dyDescent="0.2">
      <c r="A894" s="364"/>
      <c r="B894" s="355"/>
      <c r="C894" s="355"/>
      <c r="D894" s="355"/>
      <c r="E894" s="365"/>
      <c r="F894" s="355"/>
      <c r="G894" s="355"/>
      <c r="H894" s="355"/>
      <c r="I894" s="355"/>
      <c r="J894" s="355"/>
      <c r="K894" s="355"/>
      <c r="L894" s="355"/>
      <c r="M894" s="355"/>
      <c r="N894" s="355"/>
      <c r="O894" s="355"/>
      <c r="P894" s="355"/>
      <c r="Q894" s="355"/>
      <c r="R894" s="355"/>
      <c r="S894" s="355"/>
      <c r="T894" s="355"/>
      <c r="U894" s="355"/>
      <c r="V894" s="355"/>
      <c r="W894" s="355"/>
      <c r="X894" s="355"/>
      <c r="Y894" s="355"/>
      <c r="Z894" s="355"/>
      <c r="AA894" s="355"/>
    </row>
    <row r="895" spans="1:27" ht="14.25" customHeight="1" x14ac:dyDescent="0.2">
      <c r="A895" s="364"/>
      <c r="B895" s="355"/>
      <c r="C895" s="355"/>
      <c r="D895" s="355"/>
      <c r="E895" s="365"/>
      <c r="F895" s="355"/>
      <c r="G895" s="355"/>
      <c r="H895" s="355"/>
      <c r="I895" s="355"/>
      <c r="J895" s="355"/>
      <c r="K895" s="355"/>
      <c r="L895" s="355"/>
      <c r="M895" s="355"/>
      <c r="N895" s="355"/>
      <c r="O895" s="355"/>
      <c r="P895" s="355"/>
      <c r="Q895" s="355"/>
      <c r="R895" s="355"/>
      <c r="S895" s="355"/>
      <c r="T895" s="355"/>
      <c r="U895" s="355"/>
      <c r="V895" s="355"/>
      <c r="W895" s="355"/>
      <c r="X895" s="355"/>
      <c r="Y895" s="355"/>
      <c r="Z895" s="355"/>
      <c r="AA895" s="355"/>
    </row>
    <row r="896" spans="1:27" ht="14.25" customHeight="1" x14ac:dyDescent="0.2">
      <c r="A896" s="364"/>
      <c r="B896" s="355"/>
      <c r="C896" s="355"/>
      <c r="D896" s="355"/>
      <c r="E896" s="365"/>
      <c r="F896" s="355"/>
      <c r="G896" s="355"/>
      <c r="H896" s="355"/>
      <c r="I896" s="355"/>
      <c r="J896" s="355"/>
      <c r="K896" s="355"/>
      <c r="L896" s="355"/>
      <c r="M896" s="355"/>
      <c r="N896" s="355"/>
      <c r="O896" s="355"/>
      <c r="P896" s="355"/>
      <c r="Q896" s="355"/>
      <c r="R896" s="355"/>
      <c r="S896" s="355"/>
      <c r="T896" s="355"/>
      <c r="U896" s="355"/>
      <c r="V896" s="355"/>
      <c r="W896" s="355"/>
      <c r="X896" s="355"/>
      <c r="Y896" s="355"/>
      <c r="Z896" s="355"/>
      <c r="AA896" s="355"/>
    </row>
    <row r="897" spans="1:27" ht="14.25" customHeight="1" x14ac:dyDescent="0.2">
      <c r="A897" s="364"/>
      <c r="B897" s="355"/>
      <c r="C897" s="355"/>
      <c r="D897" s="355"/>
      <c r="E897" s="365"/>
      <c r="F897" s="355"/>
      <c r="G897" s="355"/>
      <c r="H897" s="355"/>
      <c r="I897" s="355"/>
      <c r="J897" s="355"/>
      <c r="K897" s="355"/>
      <c r="L897" s="355"/>
      <c r="M897" s="355"/>
      <c r="N897" s="355"/>
      <c r="O897" s="355"/>
      <c r="P897" s="355"/>
      <c r="Q897" s="355"/>
      <c r="R897" s="355"/>
      <c r="S897" s="355"/>
      <c r="T897" s="355"/>
      <c r="U897" s="355"/>
      <c r="V897" s="355"/>
      <c r="W897" s="355"/>
      <c r="X897" s="355"/>
      <c r="Y897" s="355"/>
      <c r="Z897" s="355"/>
      <c r="AA897" s="355"/>
    </row>
    <row r="898" spans="1:27" ht="14.25" customHeight="1" x14ac:dyDescent="0.2">
      <c r="A898" s="364"/>
      <c r="B898" s="355"/>
      <c r="C898" s="355"/>
      <c r="D898" s="355"/>
      <c r="E898" s="365"/>
      <c r="F898" s="355"/>
      <c r="G898" s="355"/>
      <c r="H898" s="355"/>
      <c r="I898" s="355"/>
      <c r="J898" s="355"/>
      <c r="K898" s="355"/>
      <c r="L898" s="355"/>
      <c r="M898" s="355"/>
      <c r="N898" s="355"/>
      <c r="O898" s="355"/>
      <c r="P898" s="355"/>
      <c r="Q898" s="355"/>
      <c r="R898" s="355"/>
      <c r="S898" s="355"/>
      <c r="T898" s="355"/>
      <c r="U898" s="355"/>
      <c r="V898" s="355"/>
      <c r="W898" s="355"/>
      <c r="X898" s="355"/>
      <c r="Y898" s="355"/>
      <c r="Z898" s="355"/>
      <c r="AA898" s="355"/>
    </row>
    <row r="899" spans="1:27" ht="14.25" customHeight="1" x14ac:dyDescent="0.2">
      <c r="A899" s="364"/>
      <c r="B899" s="355"/>
      <c r="C899" s="355"/>
      <c r="D899" s="355"/>
      <c r="E899" s="365"/>
      <c r="F899" s="355"/>
      <c r="G899" s="355"/>
      <c r="H899" s="355"/>
      <c r="I899" s="355"/>
      <c r="J899" s="355"/>
      <c r="K899" s="355"/>
      <c r="L899" s="355"/>
      <c r="M899" s="355"/>
      <c r="N899" s="355"/>
      <c r="O899" s="355"/>
      <c r="P899" s="355"/>
      <c r="Q899" s="355"/>
      <c r="R899" s="355"/>
      <c r="S899" s="355"/>
      <c r="T899" s="355"/>
      <c r="U899" s="355"/>
      <c r="V899" s="355"/>
      <c r="W899" s="355"/>
      <c r="X899" s="355"/>
      <c r="Y899" s="355"/>
      <c r="Z899" s="355"/>
      <c r="AA899" s="355"/>
    </row>
    <row r="900" spans="1:27" ht="14.25" customHeight="1" x14ac:dyDescent="0.2">
      <c r="A900" s="364"/>
      <c r="B900" s="355"/>
      <c r="C900" s="355"/>
      <c r="D900" s="355"/>
      <c r="E900" s="365"/>
      <c r="F900" s="355"/>
      <c r="G900" s="355"/>
      <c r="H900" s="355"/>
      <c r="I900" s="355"/>
      <c r="J900" s="355"/>
      <c r="K900" s="355"/>
      <c r="L900" s="355"/>
      <c r="M900" s="355"/>
      <c r="N900" s="355"/>
      <c r="O900" s="355"/>
      <c r="P900" s="355"/>
      <c r="Q900" s="355"/>
      <c r="R900" s="355"/>
      <c r="S900" s="355"/>
      <c r="T900" s="355"/>
      <c r="U900" s="355"/>
      <c r="V900" s="355"/>
      <c r="W900" s="355"/>
      <c r="X900" s="355"/>
      <c r="Y900" s="355"/>
      <c r="Z900" s="355"/>
      <c r="AA900" s="355"/>
    </row>
    <row r="901" spans="1:27" ht="14.25" customHeight="1" x14ac:dyDescent="0.2">
      <c r="A901" s="364"/>
      <c r="B901" s="355"/>
      <c r="C901" s="355"/>
      <c r="D901" s="355"/>
      <c r="E901" s="365"/>
      <c r="F901" s="355"/>
      <c r="G901" s="355"/>
      <c r="H901" s="355"/>
      <c r="I901" s="355"/>
      <c r="J901" s="355"/>
      <c r="K901" s="355"/>
      <c r="L901" s="355"/>
      <c r="M901" s="355"/>
      <c r="N901" s="355"/>
      <c r="O901" s="355"/>
      <c r="P901" s="355"/>
      <c r="Q901" s="355"/>
      <c r="R901" s="355"/>
      <c r="S901" s="355"/>
      <c r="T901" s="355"/>
      <c r="U901" s="355"/>
      <c r="V901" s="355"/>
      <c r="W901" s="355"/>
      <c r="X901" s="355"/>
      <c r="Y901" s="355"/>
      <c r="Z901" s="355"/>
      <c r="AA901" s="355"/>
    </row>
    <row r="902" spans="1:27" ht="14.25" customHeight="1" x14ac:dyDescent="0.2">
      <c r="A902" s="364"/>
      <c r="B902" s="355"/>
      <c r="C902" s="355"/>
      <c r="D902" s="355"/>
      <c r="E902" s="365"/>
      <c r="F902" s="355"/>
      <c r="G902" s="355"/>
      <c r="H902" s="355"/>
      <c r="I902" s="355"/>
      <c r="J902" s="355"/>
      <c r="K902" s="355"/>
      <c r="L902" s="355"/>
      <c r="M902" s="355"/>
      <c r="N902" s="355"/>
      <c r="O902" s="355"/>
      <c r="P902" s="355"/>
      <c r="Q902" s="355"/>
      <c r="R902" s="355"/>
      <c r="S902" s="355"/>
      <c r="T902" s="355"/>
      <c r="U902" s="355"/>
      <c r="V902" s="355"/>
      <c r="W902" s="355"/>
      <c r="X902" s="355"/>
      <c r="Y902" s="355"/>
      <c r="Z902" s="355"/>
      <c r="AA902" s="355"/>
    </row>
    <row r="903" spans="1:27" ht="14.25" customHeight="1" x14ac:dyDescent="0.2">
      <c r="A903" s="364"/>
      <c r="B903" s="355"/>
      <c r="C903" s="355"/>
      <c r="D903" s="355"/>
      <c r="E903" s="365"/>
      <c r="F903" s="355"/>
      <c r="G903" s="355"/>
      <c r="H903" s="355"/>
      <c r="I903" s="355"/>
      <c r="J903" s="355"/>
      <c r="K903" s="355"/>
      <c r="L903" s="355"/>
      <c r="M903" s="355"/>
      <c r="N903" s="355"/>
      <c r="O903" s="355"/>
      <c r="P903" s="355"/>
      <c r="Q903" s="355"/>
      <c r="R903" s="355"/>
      <c r="S903" s="355"/>
      <c r="T903" s="355"/>
      <c r="U903" s="355"/>
      <c r="V903" s="355"/>
      <c r="W903" s="355"/>
      <c r="X903" s="355"/>
      <c r="Y903" s="355"/>
      <c r="Z903" s="355"/>
      <c r="AA903" s="355"/>
    </row>
    <row r="904" spans="1:27" ht="14.25" customHeight="1" x14ac:dyDescent="0.2">
      <c r="A904" s="364"/>
      <c r="B904" s="355"/>
      <c r="C904" s="355"/>
      <c r="D904" s="355"/>
      <c r="E904" s="365"/>
      <c r="F904" s="355"/>
      <c r="G904" s="355"/>
      <c r="H904" s="355"/>
      <c r="I904" s="355"/>
      <c r="J904" s="355"/>
      <c r="K904" s="355"/>
      <c r="L904" s="355"/>
      <c r="M904" s="355"/>
      <c r="N904" s="355"/>
      <c r="O904" s="355"/>
      <c r="P904" s="355"/>
      <c r="Q904" s="355"/>
      <c r="R904" s="355"/>
      <c r="S904" s="355"/>
      <c r="T904" s="355"/>
      <c r="U904" s="355"/>
      <c r="V904" s="355"/>
      <c r="W904" s="355"/>
      <c r="X904" s="355"/>
      <c r="Y904" s="355"/>
      <c r="Z904" s="355"/>
      <c r="AA904" s="355"/>
    </row>
    <row r="905" spans="1:27" ht="14.25" customHeight="1" x14ac:dyDescent="0.2">
      <c r="A905" s="364"/>
      <c r="B905" s="355"/>
      <c r="C905" s="355"/>
      <c r="D905" s="355"/>
      <c r="E905" s="365"/>
      <c r="F905" s="355"/>
      <c r="G905" s="355"/>
      <c r="H905" s="355"/>
      <c r="I905" s="355"/>
      <c r="J905" s="355"/>
      <c r="K905" s="355"/>
      <c r="L905" s="355"/>
      <c r="M905" s="355"/>
      <c r="N905" s="355"/>
      <c r="O905" s="355"/>
      <c r="P905" s="355"/>
      <c r="Q905" s="355"/>
      <c r="R905" s="355"/>
      <c r="S905" s="355"/>
      <c r="T905" s="355"/>
      <c r="U905" s="355"/>
      <c r="V905" s="355"/>
      <c r="W905" s="355"/>
      <c r="X905" s="355"/>
      <c r="Y905" s="355"/>
      <c r="Z905" s="355"/>
      <c r="AA905" s="355"/>
    </row>
    <row r="906" spans="1:27" ht="14.25" customHeight="1" x14ac:dyDescent="0.2">
      <c r="A906" s="364"/>
      <c r="B906" s="355"/>
      <c r="C906" s="355"/>
      <c r="D906" s="355"/>
      <c r="E906" s="365"/>
      <c r="F906" s="355"/>
      <c r="G906" s="355"/>
      <c r="H906" s="355"/>
      <c r="I906" s="355"/>
      <c r="J906" s="355"/>
      <c r="K906" s="355"/>
      <c r="L906" s="355"/>
      <c r="M906" s="355"/>
      <c r="N906" s="355"/>
      <c r="O906" s="355"/>
      <c r="P906" s="355"/>
      <c r="Q906" s="355"/>
      <c r="R906" s="355"/>
      <c r="S906" s="355"/>
      <c r="T906" s="355"/>
      <c r="U906" s="355"/>
      <c r="V906" s="355"/>
      <c r="W906" s="355"/>
      <c r="X906" s="355"/>
      <c r="Y906" s="355"/>
      <c r="Z906" s="355"/>
      <c r="AA906" s="355"/>
    </row>
    <row r="907" spans="1:27" ht="14.25" customHeight="1" x14ac:dyDescent="0.2">
      <c r="A907" s="364"/>
      <c r="B907" s="355"/>
      <c r="C907" s="355"/>
      <c r="D907" s="355"/>
      <c r="E907" s="365"/>
      <c r="F907" s="355"/>
      <c r="G907" s="355"/>
      <c r="H907" s="355"/>
      <c r="I907" s="355"/>
      <c r="J907" s="355"/>
      <c r="K907" s="355"/>
      <c r="L907" s="355"/>
      <c r="M907" s="355"/>
      <c r="N907" s="355"/>
      <c r="O907" s="355"/>
      <c r="P907" s="355"/>
      <c r="Q907" s="355"/>
      <c r="R907" s="355"/>
      <c r="S907" s="355"/>
      <c r="T907" s="355"/>
      <c r="U907" s="355"/>
      <c r="V907" s="355"/>
      <c r="W907" s="355"/>
      <c r="X907" s="355"/>
      <c r="Y907" s="355"/>
      <c r="Z907" s="355"/>
      <c r="AA907" s="355"/>
    </row>
    <row r="908" spans="1:27" ht="14.25" customHeight="1" x14ac:dyDescent="0.2">
      <c r="A908" s="364"/>
      <c r="B908" s="355"/>
      <c r="C908" s="355"/>
      <c r="D908" s="355"/>
      <c r="E908" s="365"/>
      <c r="F908" s="355"/>
      <c r="G908" s="355"/>
      <c r="H908" s="355"/>
      <c r="I908" s="355"/>
      <c r="J908" s="355"/>
      <c r="K908" s="355"/>
      <c r="L908" s="355"/>
      <c r="M908" s="355"/>
      <c r="N908" s="355"/>
      <c r="O908" s="355"/>
      <c r="P908" s="355"/>
      <c r="Q908" s="355"/>
      <c r="R908" s="355"/>
      <c r="S908" s="355"/>
      <c r="T908" s="355"/>
      <c r="U908" s="355"/>
      <c r="V908" s="355"/>
      <c r="W908" s="355"/>
      <c r="X908" s="355"/>
      <c r="Y908" s="355"/>
      <c r="Z908" s="355"/>
      <c r="AA908" s="355"/>
    </row>
    <row r="909" spans="1:27" ht="14.25" customHeight="1" x14ac:dyDescent="0.2">
      <c r="A909" s="364"/>
      <c r="B909" s="355"/>
      <c r="C909" s="355"/>
      <c r="D909" s="355"/>
      <c r="E909" s="365"/>
      <c r="F909" s="355"/>
      <c r="G909" s="355"/>
      <c r="H909" s="355"/>
      <c r="I909" s="355"/>
      <c r="J909" s="355"/>
      <c r="K909" s="355"/>
      <c r="L909" s="355"/>
      <c r="M909" s="355"/>
      <c r="N909" s="355"/>
      <c r="O909" s="355"/>
      <c r="P909" s="355"/>
      <c r="Q909" s="355"/>
      <c r="R909" s="355"/>
      <c r="S909" s="355"/>
      <c r="T909" s="355"/>
      <c r="U909" s="355"/>
      <c r="V909" s="355"/>
      <c r="W909" s="355"/>
      <c r="X909" s="355"/>
      <c r="Y909" s="355"/>
      <c r="Z909" s="355"/>
      <c r="AA909" s="355"/>
    </row>
    <row r="910" spans="1:27" ht="14.25" customHeight="1" x14ac:dyDescent="0.2">
      <c r="A910" s="364"/>
      <c r="B910" s="355"/>
      <c r="C910" s="355"/>
      <c r="D910" s="355"/>
      <c r="E910" s="365"/>
      <c r="F910" s="355"/>
      <c r="G910" s="355"/>
      <c r="H910" s="355"/>
      <c r="I910" s="355"/>
      <c r="J910" s="355"/>
      <c r="K910" s="355"/>
      <c r="L910" s="355"/>
      <c r="M910" s="355"/>
      <c r="N910" s="355"/>
      <c r="O910" s="355"/>
      <c r="P910" s="355"/>
      <c r="Q910" s="355"/>
      <c r="R910" s="355"/>
      <c r="S910" s="355"/>
      <c r="T910" s="355"/>
      <c r="U910" s="355"/>
      <c r="V910" s="355"/>
      <c r="W910" s="355"/>
      <c r="X910" s="355"/>
      <c r="Y910" s="355"/>
      <c r="Z910" s="355"/>
      <c r="AA910" s="355"/>
    </row>
    <row r="911" spans="1:27" ht="14.25" customHeight="1" x14ac:dyDescent="0.2">
      <c r="A911" s="364"/>
      <c r="B911" s="355"/>
      <c r="C911" s="355"/>
      <c r="D911" s="355"/>
      <c r="E911" s="365"/>
      <c r="F911" s="355"/>
      <c r="G911" s="355"/>
      <c r="H911" s="355"/>
      <c r="I911" s="355"/>
      <c r="J911" s="355"/>
      <c r="K911" s="355"/>
      <c r="L911" s="355"/>
      <c r="M911" s="355"/>
      <c r="N911" s="355"/>
      <c r="O911" s="355"/>
      <c r="P911" s="355"/>
      <c r="Q911" s="355"/>
      <c r="R911" s="355"/>
      <c r="S911" s="355"/>
      <c r="T911" s="355"/>
      <c r="U911" s="355"/>
      <c r="V911" s="355"/>
      <c r="W911" s="355"/>
      <c r="X911" s="355"/>
      <c r="Y911" s="355"/>
      <c r="Z911" s="355"/>
      <c r="AA911" s="355"/>
    </row>
    <row r="912" spans="1:27" ht="14.25" customHeight="1" x14ac:dyDescent="0.2">
      <c r="A912" s="364"/>
      <c r="B912" s="355"/>
      <c r="C912" s="355"/>
      <c r="D912" s="355"/>
      <c r="E912" s="365"/>
      <c r="F912" s="355"/>
      <c r="G912" s="355"/>
      <c r="H912" s="355"/>
      <c r="I912" s="355"/>
      <c r="J912" s="355"/>
      <c r="K912" s="355"/>
      <c r="L912" s="355"/>
      <c r="M912" s="355"/>
      <c r="N912" s="355"/>
      <c r="O912" s="355"/>
      <c r="P912" s="355"/>
      <c r="Q912" s="355"/>
      <c r="R912" s="355"/>
      <c r="S912" s="355"/>
      <c r="T912" s="355"/>
      <c r="U912" s="355"/>
      <c r="V912" s="355"/>
      <c r="W912" s="355"/>
      <c r="X912" s="355"/>
      <c r="Y912" s="355"/>
      <c r="Z912" s="355"/>
      <c r="AA912" s="355"/>
    </row>
    <row r="913" spans="1:27" ht="14.25" customHeight="1" x14ac:dyDescent="0.2">
      <c r="A913" s="364"/>
      <c r="B913" s="355"/>
      <c r="C913" s="355"/>
      <c r="D913" s="355"/>
      <c r="E913" s="365"/>
      <c r="F913" s="355"/>
      <c r="G913" s="355"/>
      <c r="H913" s="355"/>
      <c r="I913" s="355"/>
      <c r="J913" s="355"/>
      <c r="K913" s="355"/>
      <c r="L913" s="355"/>
      <c r="M913" s="355"/>
      <c r="N913" s="355"/>
      <c r="O913" s="355"/>
      <c r="P913" s="355"/>
      <c r="Q913" s="355"/>
      <c r="R913" s="355"/>
      <c r="S913" s="355"/>
      <c r="T913" s="355"/>
      <c r="U913" s="355"/>
      <c r="V913" s="355"/>
      <c r="W913" s="355"/>
      <c r="X913" s="355"/>
      <c r="Y913" s="355"/>
      <c r="Z913" s="355"/>
      <c r="AA913" s="355"/>
    </row>
    <row r="914" spans="1:27" ht="14.25" customHeight="1" x14ac:dyDescent="0.2">
      <c r="A914" s="364"/>
      <c r="B914" s="355"/>
      <c r="C914" s="355"/>
      <c r="D914" s="355"/>
      <c r="E914" s="365"/>
      <c r="F914" s="355"/>
      <c r="G914" s="355"/>
      <c r="H914" s="355"/>
      <c r="I914" s="355"/>
      <c r="J914" s="355"/>
      <c r="K914" s="355"/>
      <c r="L914" s="355"/>
      <c r="M914" s="355"/>
      <c r="N914" s="355"/>
      <c r="O914" s="355"/>
      <c r="P914" s="355"/>
      <c r="Q914" s="355"/>
      <c r="R914" s="355"/>
      <c r="S914" s="355"/>
      <c r="T914" s="355"/>
      <c r="U914" s="355"/>
      <c r="V914" s="355"/>
      <c r="W914" s="355"/>
      <c r="X914" s="355"/>
      <c r="Y914" s="355"/>
      <c r="Z914" s="355"/>
      <c r="AA914" s="355"/>
    </row>
    <row r="915" spans="1:27" ht="14.25" customHeight="1" x14ac:dyDescent="0.2">
      <c r="A915" s="364"/>
      <c r="B915" s="355"/>
      <c r="C915" s="355"/>
      <c r="D915" s="355"/>
      <c r="E915" s="365"/>
      <c r="F915" s="355"/>
      <c r="G915" s="355"/>
      <c r="H915" s="355"/>
      <c r="I915" s="355"/>
      <c r="J915" s="355"/>
      <c r="K915" s="355"/>
      <c r="L915" s="355"/>
      <c r="M915" s="355"/>
      <c r="N915" s="355"/>
      <c r="O915" s="355"/>
      <c r="P915" s="355"/>
      <c r="Q915" s="355"/>
      <c r="R915" s="355"/>
      <c r="S915" s="355"/>
      <c r="T915" s="355"/>
      <c r="U915" s="355"/>
      <c r="V915" s="355"/>
      <c r="W915" s="355"/>
      <c r="X915" s="355"/>
      <c r="Y915" s="355"/>
      <c r="Z915" s="355"/>
      <c r="AA915" s="355"/>
    </row>
    <row r="916" spans="1:27" ht="14.25" customHeight="1" x14ac:dyDescent="0.2">
      <c r="A916" s="364"/>
      <c r="B916" s="355"/>
      <c r="C916" s="355"/>
      <c r="D916" s="355"/>
      <c r="E916" s="365"/>
      <c r="F916" s="355"/>
      <c r="G916" s="355"/>
      <c r="H916" s="355"/>
      <c r="I916" s="355"/>
      <c r="J916" s="355"/>
      <c r="K916" s="355"/>
      <c r="L916" s="355"/>
      <c r="M916" s="355"/>
      <c r="N916" s="355"/>
      <c r="O916" s="355"/>
      <c r="P916" s="355"/>
      <c r="Q916" s="355"/>
      <c r="R916" s="355"/>
      <c r="S916" s="355"/>
      <c r="T916" s="355"/>
      <c r="U916" s="355"/>
      <c r="V916" s="355"/>
      <c r="W916" s="355"/>
      <c r="X916" s="355"/>
      <c r="Y916" s="355"/>
      <c r="Z916" s="355"/>
      <c r="AA916" s="355"/>
    </row>
    <row r="917" spans="1:27" ht="14.25" customHeight="1" x14ac:dyDescent="0.2">
      <c r="A917" s="364"/>
      <c r="B917" s="355"/>
      <c r="C917" s="355"/>
      <c r="D917" s="355"/>
      <c r="E917" s="365"/>
      <c r="F917" s="355"/>
      <c r="G917" s="355"/>
      <c r="H917" s="355"/>
      <c r="I917" s="355"/>
      <c r="J917" s="355"/>
      <c r="K917" s="355"/>
      <c r="L917" s="355"/>
      <c r="M917" s="355"/>
      <c r="N917" s="355"/>
      <c r="O917" s="355"/>
      <c r="P917" s="355"/>
      <c r="Q917" s="355"/>
      <c r="R917" s="355"/>
      <c r="S917" s="355"/>
      <c r="T917" s="355"/>
      <c r="U917" s="355"/>
      <c r="V917" s="355"/>
      <c r="W917" s="355"/>
      <c r="X917" s="355"/>
      <c r="Y917" s="355"/>
      <c r="Z917" s="355"/>
      <c r="AA917" s="355"/>
    </row>
    <row r="918" spans="1:27" ht="14.25" customHeight="1" x14ac:dyDescent="0.2">
      <c r="A918" s="364"/>
      <c r="B918" s="355"/>
      <c r="C918" s="355"/>
      <c r="D918" s="355"/>
      <c r="E918" s="365"/>
      <c r="F918" s="355"/>
      <c r="G918" s="355"/>
      <c r="H918" s="355"/>
      <c r="I918" s="355"/>
      <c r="J918" s="355"/>
      <c r="K918" s="355"/>
      <c r="L918" s="355"/>
      <c r="M918" s="355"/>
      <c r="N918" s="355"/>
      <c r="O918" s="355"/>
      <c r="P918" s="355"/>
      <c r="Q918" s="355"/>
      <c r="R918" s="355"/>
      <c r="S918" s="355"/>
      <c r="T918" s="355"/>
      <c r="U918" s="355"/>
      <c r="V918" s="355"/>
      <c r="W918" s="355"/>
      <c r="X918" s="355"/>
      <c r="Y918" s="355"/>
      <c r="Z918" s="355"/>
      <c r="AA918" s="355"/>
    </row>
    <row r="919" spans="1:27" ht="14.25" customHeight="1" x14ac:dyDescent="0.2">
      <c r="A919" s="364"/>
      <c r="B919" s="355"/>
      <c r="C919" s="355"/>
      <c r="D919" s="355"/>
      <c r="E919" s="365"/>
      <c r="F919" s="355"/>
      <c r="G919" s="355"/>
      <c r="H919" s="355"/>
      <c r="I919" s="355"/>
      <c r="J919" s="355"/>
      <c r="K919" s="355"/>
      <c r="L919" s="355"/>
      <c r="M919" s="355"/>
      <c r="N919" s="355"/>
      <c r="O919" s="355"/>
      <c r="P919" s="355"/>
      <c r="Q919" s="355"/>
      <c r="R919" s="355"/>
      <c r="S919" s="355"/>
      <c r="T919" s="355"/>
      <c r="U919" s="355"/>
      <c r="V919" s="355"/>
      <c r="W919" s="355"/>
      <c r="X919" s="355"/>
      <c r="Y919" s="355"/>
      <c r="Z919" s="355"/>
      <c r="AA919" s="355"/>
    </row>
    <row r="920" spans="1:27" ht="14.25" customHeight="1" x14ac:dyDescent="0.2">
      <c r="A920" s="364"/>
      <c r="B920" s="355"/>
      <c r="C920" s="355"/>
      <c r="D920" s="355"/>
      <c r="E920" s="365"/>
      <c r="F920" s="355"/>
      <c r="G920" s="355"/>
      <c r="H920" s="355"/>
      <c r="I920" s="355"/>
      <c r="J920" s="355"/>
      <c r="K920" s="355"/>
      <c r="L920" s="355"/>
      <c r="M920" s="355"/>
      <c r="N920" s="355"/>
      <c r="O920" s="355"/>
      <c r="P920" s="355"/>
      <c r="Q920" s="355"/>
      <c r="R920" s="355"/>
      <c r="S920" s="355"/>
      <c r="T920" s="355"/>
      <c r="U920" s="355"/>
      <c r="V920" s="355"/>
      <c r="W920" s="355"/>
      <c r="X920" s="355"/>
      <c r="Y920" s="355"/>
      <c r="Z920" s="355"/>
      <c r="AA920" s="355"/>
    </row>
    <row r="921" spans="1:27" ht="14.25" customHeight="1" x14ac:dyDescent="0.2">
      <c r="A921" s="364"/>
      <c r="B921" s="355"/>
      <c r="C921" s="355"/>
      <c r="D921" s="355"/>
      <c r="E921" s="365"/>
      <c r="F921" s="355"/>
      <c r="G921" s="355"/>
      <c r="H921" s="355"/>
      <c r="I921" s="355"/>
      <c r="J921" s="355"/>
      <c r="K921" s="355"/>
      <c r="L921" s="355"/>
      <c r="M921" s="355"/>
      <c r="N921" s="355"/>
      <c r="O921" s="355"/>
      <c r="P921" s="355"/>
      <c r="Q921" s="355"/>
      <c r="R921" s="355"/>
      <c r="S921" s="355"/>
      <c r="T921" s="355"/>
      <c r="U921" s="355"/>
      <c r="V921" s="355"/>
      <c r="W921" s="355"/>
      <c r="X921" s="355"/>
      <c r="Y921" s="355"/>
      <c r="Z921" s="355"/>
      <c r="AA921" s="355"/>
    </row>
    <row r="922" spans="1:27" ht="14.25" customHeight="1" x14ac:dyDescent="0.2">
      <c r="A922" s="364"/>
      <c r="B922" s="355"/>
      <c r="C922" s="355"/>
      <c r="D922" s="355"/>
      <c r="E922" s="365"/>
      <c r="F922" s="355"/>
      <c r="G922" s="355"/>
      <c r="H922" s="355"/>
      <c r="I922" s="355"/>
      <c r="J922" s="355"/>
      <c r="K922" s="355"/>
      <c r="L922" s="355"/>
      <c r="M922" s="355"/>
      <c r="N922" s="355"/>
      <c r="O922" s="355"/>
      <c r="P922" s="355"/>
      <c r="Q922" s="355"/>
      <c r="R922" s="355"/>
      <c r="S922" s="355"/>
      <c r="T922" s="355"/>
      <c r="U922" s="355"/>
      <c r="V922" s="355"/>
      <c r="W922" s="355"/>
      <c r="X922" s="355"/>
      <c r="Y922" s="355"/>
      <c r="Z922" s="355"/>
      <c r="AA922" s="355"/>
    </row>
    <row r="923" spans="1:27" ht="14.25" customHeight="1" x14ac:dyDescent="0.2">
      <c r="A923" s="364"/>
      <c r="B923" s="355"/>
      <c r="C923" s="355"/>
      <c r="D923" s="355"/>
      <c r="E923" s="365"/>
      <c r="F923" s="355"/>
      <c r="G923" s="355"/>
      <c r="H923" s="355"/>
      <c r="I923" s="355"/>
      <c r="J923" s="355"/>
      <c r="K923" s="355"/>
      <c r="L923" s="355"/>
      <c r="M923" s="355"/>
      <c r="N923" s="355"/>
      <c r="O923" s="355"/>
      <c r="P923" s="355"/>
      <c r="Q923" s="355"/>
      <c r="R923" s="355"/>
      <c r="S923" s="355"/>
      <c r="T923" s="355"/>
      <c r="U923" s="355"/>
      <c r="V923" s="355"/>
      <c r="W923" s="355"/>
      <c r="X923" s="355"/>
      <c r="Y923" s="355"/>
      <c r="Z923" s="355"/>
      <c r="AA923" s="355"/>
    </row>
    <row r="924" spans="1:27" ht="14.25" customHeight="1" x14ac:dyDescent="0.2">
      <c r="A924" s="364"/>
      <c r="B924" s="355"/>
      <c r="C924" s="355"/>
      <c r="D924" s="355"/>
      <c r="E924" s="365"/>
      <c r="F924" s="355"/>
      <c r="G924" s="355"/>
      <c r="H924" s="355"/>
      <c r="I924" s="355"/>
      <c r="J924" s="355"/>
      <c r="K924" s="355"/>
      <c r="L924" s="355"/>
      <c r="M924" s="355"/>
      <c r="N924" s="355"/>
      <c r="O924" s="355"/>
      <c r="P924" s="355"/>
      <c r="Q924" s="355"/>
      <c r="R924" s="355"/>
      <c r="S924" s="355"/>
      <c r="T924" s="355"/>
      <c r="U924" s="355"/>
      <c r="V924" s="355"/>
      <c r="W924" s="355"/>
      <c r="X924" s="355"/>
      <c r="Y924" s="355"/>
      <c r="Z924" s="355"/>
      <c r="AA924" s="355"/>
    </row>
    <row r="925" spans="1:27" ht="14.25" customHeight="1" x14ac:dyDescent="0.2">
      <c r="A925" s="364"/>
      <c r="B925" s="355"/>
      <c r="C925" s="355"/>
      <c r="D925" s="355"/>
      <c r="E925" s="365"/>
      <c r="F925" s="355"/>
      <c r="G925" s="355"/>
      <c r="H925" s="355"/>
      <c r="I925" s="355"/>
      <c r="J925" s="355"/>
      <c r="K925" s="355"/>
      <c r="L925" s="355"/>
      <c r="M925" s="355"/>
      <c r="N925" s="355"/>
      <c r="O925" s="355"/>
      <c r="P925" s="355"/>
      <c r="Q925" s="355"/>
      <c r="R925" s="355"/>
      <c r="S925" s="355"/>
      <c r="T925" s="355"/>
      <c r="U925" s="355"/>
      <c r="V925" s="355"/>
      <c r="W925" s="355"/>
      <c r="X925" s="355"/>
      <c r="Y925" s="355"/>
      <c r="Z925" s="355"/>
      <c r="AA925" s="355"/>
    </row>
    <row r="926" spans="1:27" ht="14.25" customHeight="1" x14ac:dyDescent="0.2">
      <c r="A926" s="364"/>
      <c r="B926" s="355"/>
      <c r="C926" s="355"/>
      <c r="D926" s="355"/>
      <c r="E926" s="365"/>
      <c r="F926" s="355"/>
      <c r="G926" s="355"/>
      <c r="H926" s="355"/>
      <c r="I926" s="355"/>
      <c r="J926" s="355"/>
      <c r="K926" s="355"/>
      <c r="L926" s="355"/>
      <c r="M926" s="355"/>
      <c r="N926" s="355"/>
      <c r="O926" s="355"/>
      <c r="P926" s="355"/>
      <c r="Q926" s="355"/>
      <c r="R926" s="355"/>
      <c r="S926" s="355"/>
      <c r="T926" s="355"/>
      <c r="U926" s="355"/>
      <c r="V926" s="355"/>
      <c r="W926" s="355"/>
      <c r="X926" s="355"/>
      <c r="Y926" s="355"/>
      <c r="Z926" s="355"/>
      <c r="AA926" s="355"/>
    </row>
    <row r="927" spans="1:27" ht="14.25" customHeight="1" x14ac:dyDescent="0.2">
      <c r="A927" s="364"/>
      <c r="B927" s="355"/>
      <c r="C927" s="355"/>
      <c r="D927" s="355"/>
      <c r="E927" s="365"/>
      <c r="F927" s="355"/>
      <c r="G927" s="355"/>
      <c r="H927" s="355"/>
      <c r="I927" s="355"/>
      <c r="J927" s="355"/>
      <c r="K927" s="355"/>
      <c r="L927" s="355"/>
      <c r="M927" s="355"/>
      <c r="N927" s="355"/>
      <c r="O927" s="355"/>
      <c r="P927" s="355"/>
      <c r="Q927" s="355"/>
      <c r="R927" s="355"/>
      <c r="S927" s="355"/>
      <c r="T927" s="355"/>
      <c r="U927" s="355"/>
      <c r="V927" s="355"/>
      <c r="W927" s="355"/>
      <c r="X927" s="355"/>
      <c r="Y927" s="355"/>
      <c r="Z927" s="355"/>
      <c r="AA927" s="355"/>
    </row>
    <row r="928" spans="1:27" ht="14.25" customHeight="1" x14ac:dyDescent="0.2">
      <c r="A928" s="364"/>
      <c r="B928" s="355"/>
      <c r="C928" s="355"/>
      <c r="D928" s="355"/>
      <c r="E928" s="365"/>
      <c r="F928" s="355"/>
      <c r="G928" s="355"/>
      <c r="H928" s="355"/>
      <c r="I928" s="355"/>
      <c r="J928" s="355"/>
      <c r="K928" s="355"/>
      <c r="L928" s="355"/>
      <c r="M928" s="355"/>
      <c r="N928" s="355"/>
      <c r="O928" s="355"/>
      <c r="P928" s="355"/>
      <c r="Q928" s="355"/>
      <c r="R928" s="355"/>
      <c r="S928" s="355"/>
      <c r="T928" s="355"/>
      <c r="U928" s="355"/>
      <c r="V928" s="355"/>
      <c r="W928" s="355"/>
      <c r="X928" s="355"/>
      <c r="Y928" s="355"/>
      <c r="Z928" s="355"/>
      <c r="AA928" s="355"/>
    </row>
    <row r="929" spans="1:27" ht="14.25" customHeight="1" x14ac:dyDescent="0.2">
      <c r="A929" s="364"/>
      <c r="B929" s="355"/>
      <c r="C929" s="355"/>
      <c r="D929" s="355"/>
      <c r="E929" s="365"/>
      <c r="F929" s="355"/>
      <c r="G929" s="355"/>
      <c r="H929" s="355"/>
      <c r="I929" s="355"/>
      <c r="J929" s="355"/>
      <c r="K929" s="355"/>
      <c r="L929" s="355"/>
      <c r="M929" s="355"/>
      <c r="N929" s="355"/>
      <c r="O929" s="355"/>
      <c r="P929" s="355"/>
      <c r="Q929" s="355"/>
      <c r="R929" s="355"/>
      <c r="S929" s="355"/>
      <c r="T929" s="355"/>
      <c r="U929" s="355"/>
      <c r="V929" s="355"/>
      <c r="W929" s="355"/>
      <c r="X929" s="355"/>
      <c r="Y929" s="355"/>
      <c r="Z929" s="355"/>
      <c r="AA929" s="355"/>
    </row>
    <row r="930" spans="1:27" ht="14.25" customHeight="1" x14ac:dyDescent="0.2">
      <c r="A930" s="364"/>
      <c r="B930" s="355"/>
      <c r="C930" s="355"/>
      <c r="D930" s="355"/>
      <c r="E930" s="365"/>
      <c r="F930" s="355"/>
      <c r="G930" s="355"/>
      <c r="H930" s="355"/>
      <c r="I930" s="355"/>
      <c r="J930" s="355"/>
      <c r="K930" s="355"/>
      <c r="L930" s="355"/>
      <c r="M930" s="355"/>
      <c r="N930" s="355"/>
      <c r="O930" s="355"/>
      <c r="P930" s="355"/>
      <c r="Q930" s="355"/>
      <c r="R930" s="355"/>
      <c r="S930" s="355"/>
      <c r="T930" s="355"/>
      <c r="U930" s="355"/>
      <c r="V930" s="355"/>
      <c r="W930" s="355"/>
      <c r="X930" s="355"/>
      <c r="Y930" s="355"/>
      <c r="Z930" s="355"/>
      <c r="AA930" s="355"/>
    </row>
    <row r="931" spans="1:27" ht="14.25" customHeight="1" x14ac:dyDescent="0.2">
      <c r="A931" s="364"/>
      <c r="B931" s="355"/>
      <c r="C931" s="355"/>
      <c r="D931" s="355"/>
      <c r="E931" s="365"/>
      <c r="F931" s="355"/>
      <c r="G931" s="355"/>
      <c r="H931" s="355"/>
      <c r="I931" s="355"/>
      <c r="J931" s="355"/>
      <c r="K931" s="355"/>
      <c r="L931" s="355"/>
      <c r="M931" s="355"/>
      <c r="N931" s="355"/>
      <c r="O931" s="355"/>
      <c r="P931" s="355"/>
      <c r="Q931" s="355"/>
      <c r="R931" s="355"/>
      <c r="S931" s="355"/>
      <c r="T931" s="355"/>
      <c r="U931" s="355"/>
      <c r="V931" s="355"/>
      <c r="W931" s="355"/>
      <c r="X931" s="355"/>
      <c r="Y931" s="355"/>
      <c r="Z931" s="355"/>
      <c r="AA931" s="355"/>
    </row>
    <row r="932" spans="1:27" ht="14.25" customHeight="1" x14ac:dyDescent="0.2">
      <c r="A932" s="364"/>
      <c r="B932" s="355"/>
      <c r="C932" s="355"/>
      <c r="D932" s="355"/>
      <c r="E932" s="365"/>
      <c r="F932" s="355"/>
      <c r="G932" s="355"/>
      <c r="H932" s="355"/>
      <c r="I932" s="355"/>
      <c r="J932" s="355"/>
      <c r="K932" s="355"/>
      <c r="L932" s="355"/>
      <c r="M932" s="355"/>
      <c r="N932" s="355"/>
      <c r="O932" s="355"/>
      <c r="P932" s="355"/>
      <c r="Q932" s="355"/>
      <c r="R932" s="355"/>
      <c r="S932" s="355"/>
      <c r="T932" s="355"/>
      <c r="U932" s="355"/>
      <c r="V932" s="355"/>
      <c r="W932" s="355"/>
      <c r="X932" s="355"/>
      <c r="Y932" s="355"/>
      <c r="Z932" s="355"/>
      <c r="AA932" s="355"/>
    </row>
    <row r="933" spans="1:27" ht="14.25" customHeight="1" x14ac:dyDescent="0.2">
      <c r="A933" s="364"/>
      <c r="B933" s="355"/>
      <c r="C933" s="355"/>
      <c r="D933" s="355"/>
      <c r="E933" s="365"/>
      <c r="F933" s="355"/>
      <c r="G933" s="355"/>
      <c r="H933" s="355"/>
      <c r="I933" s="355"/>
      <c r="J933" s="355"/>
      <c r="K933" s="355"/>
      <c r="L933" s="355"/>
      <c r="M933" s="355"/>
      <c r="N933" s="355"/>
      <c r="O933" s="355"/>
      <c r="P933" s="355"/>
      <c r="Q933" s="355"/>
      <c r="R933" s="355"/>
      <c r="S933" s="355"/>
      <c r="T933" s="355"/>
      <c r="U933" s="355"/>
      <c r="V933" s="355"/>
      <c r="W933" s="355"/>
      <c r="X933" s="355"/>
      <c r="Y933" s="355"/>
      <c r="Z933" s="355"/>
      <c r="AA933" s="355"/>
    </row>
    <row r="934" spans="1:27" ht="14.25" customHeight="1" x14ac:dyDescent="0.2">
      <c r="A934" s="364"/>
      <c r="B934" s="355"/>
      <c r="C934" s="355"/>
      <c r="D934" s="355"/>
      <c r="E934" s="365"/>
      <c r="F934" s="355"/>
      <c r="G934" s="355"/>
      <c r="H934" s="355"/>
      <c r="I934" s="355"/>
      <c r="J934" s="355"/>
      <c r="K934" s="355"/>
      <c r="L934" s="355"/>
      <c r="M934" s="355"/>
      <c r="N934" s="355"/>
      <c r="O934" s="355"/>
      <c r="P934" s="355"/>
      <c r="Q934" s="355"/>
      <c r="R934" s="355"/>
      <c r="S934" s="355"/>
      <c r="T934" s="355"/>
      <c r="U934" s="355"/>
      <c r="V934" s="355"/>
      <c r="W934" s="355"/>
      <c r="X934" s="355"/>
      <c r="Y934" s="355"/>
      <c r="Z934" s="355"/>
      <c r="AA934" s="355"/>
    </row>
    <row r="935" spans="1:27" ht="14.25" customHeight="1" x14ac:dyDescent="0.2">
      <c r="A935" s="364"/>
      <c r="B935" s="355"/>
      <c r="C935" s="355"/>
      <c r="D935" s="355"/>
      <c r="E935" s="365"/>
      <c r="F935" s="355"/>
      <c r="G935" s="355"/>
      <c r="H935" s="355"/>
      <c r="I935" s="355"/>
      <c r="J935" s="355"/>
      <c r="K935" s="355"/>
      <c r="L935" s="355"/>
      <c r="M935" s="355"/>
      <c r="N935" s="355"/>
      <c r="O935" s="355"/>
      <c r="P935" s="355"/>
      <c r="Q935" s="355"/>
      <c r="R935" s="355"/>
      <c r="S935" s="355"/>
      <c r="T935" s="355"/>
      <c r="U935" s="355"/>
      <c r="V935" s="355"/>
      <c r="W935" s="355"/>
      <c r="X935" s="355"/>
      <c r="Y935" s="355"/>
      <c r="Z935" s="355"/>
      <c r="AA935" s="355"/>
    </row>
    <row r="936" spans="1:27" ht="14.25" customHeight="1" x14ac:dyDescent="0.2">
      <c r="A936" s="364"/>
      <c r="B936" s="355"/>
      <c r="C936" s="355"/>
      <c r="D936" s="355"/>
      <c r="E936" s="365"/>
      <c r="F936" s="355"/>
      <c r="G936" s="355"/>
      <c r="H936" s="355"/>
      <c r="I936" s="355"/>
      <c r="J936" s="355"/>
      <c r="K936" s="355"/>
      <c r="L936" s="355"/>
      <c r="M936" s="355"/>
      <c r="N936" s="355"/>
      <c r="O936" s="355"/>
      <c r="P936" s="355"/>
      <c r="Q936" s="355"/>
      <c r="R936" s="355"/>
      <c r="S936" s="355"/>
      <c r="T936" s="355"/>
      <c r="U936" s="355"/>
      <c r="V936" s="355"/>
      <c r="W936" s="355"/>
      <c r="X936" s="355"/>
      <c r="Y936" s="355"/>
      <c r="Z936" s="355"/>
      <c r="AA936" s="355"/>
    </row>
    <row r="937" spans="1:27" ht="14.25" customHeight="1" x14ac:dyDescent="0.2">
      <c r="A937" s="364"/>
      <c r="B937" s="355"/>
      <c r="C937" s="355"/>
      <c r="D937" s="355"/>
      <c r="E937" s="365"/>
      <c r="F937" s="355"/>
      <c r="G937" s="355"/>
      <c r="H937" s="355"/>
      <c r="I937" s="355"/>
      <c r="J937" s="355"/>
      <c r="K937" s="355"/>
      <c r="L937" s="355"/>
      <c r="M937" s="355"/>
      <c r="N937" s="355"/>
      <c r="O937" s="355"/>
      <c r="P937" s="355"/>
      <c r="Q937" s="355"/>
      <c r="R937" s="355"/>
      <c r="S937" s="355"/>
      <c r="T937" s="355"/>
      <c r="U937" s="355"/>
      <c r="V937" s="355"/>
      <c r="W937" s="355"/>
      <c r="X937" s="355"/>
      <c r="Y937" s="355"/>
      <c r="Z937" s="355"/>
      <c r="AA937" s="355"/>
    </row>
    <row r="938" spans="1:27" ht="14.25" customHeight="1" x14ac:dyDescent="0.2">
      <c r="A938" s="364"/>
      <c r="B938" s="355"/>
      <c r="C938" s="355"/>
      <c r="D938" s="355"/>
      <c r="E938" s="365"/>
      <c r="F938" s="355"/>
      <c r="G938" s="355"/>
      <c r="H938" s="355"/>
      <c r="I938" s="355"/>
      <c r="J938" s="355"/>
      <c r="K938" s="355"/>
      <c r="L938" s="355"/>
      <c r="M938" s="355"/>
      <c r="N938" s="355"/>
      <c r="O938" s="355"/>
      <c r="P938" s="355"/>
      <c r="Q938" s="355"/>
      <c r="R938" s="355"/>
      <c r="S938" s="355"/>
      <c r="T938" s="355"/>
      <c r="U938" s="355"/>
      <c r="V938" s="355"/>
      <c r="W938" s="355"/>
      <c r="X938" s="355"/>
      <c r="Y938" s="355"/>
      <c r="Z938" s="355"/>
      <c r="AA938" s="355"/>
    </row>
    <row r="939" spans="1:27" ht="14.25" customHeight="1" x14ac:dyDescent="0.2">
      <c r="A939" s="364"/>
      <c r="B939" s="355"/>
      <c r="C939" s="355"/>
      <c r="D939" s="355"/>
      <c r="E939" s="365"/>
      <c r="F939" s="355"/>
      <c r="G939" s="355"/>
      <c r="H939" s="355"/>
      <c r="I939" s="355"/>
      <c r="J939" s="355"/>
      <c r="K939" s="355"/>
      <c r="L939" s="355"/>
      <c r="M939" s="355"/>
      <c r="N939" s="355"/>
      <c r="O939" s="355"/>
      <c r="P939" s="355"/>
      <c r="Q939" s="355"/>
      <c r="R939" s="355"/>
      <c r="S939" s="355"/>
      <c r="T939" s="355"/>
      <c r="U939" s="355"/>
      <c r="V939" s="355"/>
      <c r="W939" s="355"/>
      <c r="X939" s="355"/>
      <c r="Y939" s="355"/>
      <c r="Z939" s="355"/>
      <c r="AA939" s="355"/>
    </row>
    <row r="940" spans="1:27" ht="14.25" customHeight="1" x14ac:dyDescent="0.2">
      <c r="A940" s="364"/>
      <c r="B940" s="355"/>
      <c r="C940" s="355"/>
      <c r="D940" s="355"/>
      <c r="E940" s="365"/>
      <c r="F940" s="355"/>
      <c r="G940" s="355"/>
      <c r="H940" s="355"/>
      <c r="I940" s="355"/>
      <c r="J940" s="355"/>
      <c r="K940" s="355"/>
      <c r="L940" s="355"/>
      <c r="M940" s="355"/>
      <c r="N940" s="355"/>
      <c r="O940" s="355"/>
      <c r="P940" s="355"/>
      <c r="Q940" s="355"/>
      <c r="R940" s="355"/>
      <c r="S940" s="355"/>
      <c r="T940" s="355"/>
      <c r="U940" s="355"/>
      <c r="V940" s="355"/>
      <c r="W940" s="355"/>
      <c r="X940" s="355"/>
      <c r="Y940" s="355"/>
      <c r="Z940" s="355"/>
      <c r="AA940" s="355"/>
    </row>
    <row r="941" spans="1:27" ht="14.25" customHeight="1" x14ac:dyDescent="0.2">
      <c r="A941" s="364"/>
      <c r="B941" s="355"/>
      <c r="C941" s="355"/>
      <c r="D941" s="355"/>
      <c r="E941" s="365"/>
      <c r="F941" s="355"/>
      <c r="G941" s="355"/>
      <c r="H941" s="355"/>
      <c r="I941" s="355"/>
      <c r="J941" s="355"/>
      <c r="K941" s="355"/>
      <c r="L941" s="355"/>
      <c r="M941" s="355"/>
      <c r="N941" s="355"/>
      <c r="O941" s="355"/>
      <c r="P941" s="355"/>
      <c r="Q941" s="355"/>
      <c r="R941" s="355"/>
      <c r="S941" s="355"/>
      <c r="T941" s="355"/>
      <c r="U941" s="355"/>
      <c r="V941" s="355"/>
      <c r="W941" s="355"/>
      <c r="X941" s="355"/>
      <c r="Y941" s="355"/>
      <c r="Z941" s="355"/>
      <c r="AA941" s="355"/>
    </row>
    <row r="942" spans="1:27" ht="14.25" customHeight="1" x14ac:dyDescent="0.2">
      <c r="A942" s="364"/>
      <c r="B942" s="355"/>
      <c r="C942" s="355"/>
      <c r="D942" s="355"/>
      <c r="E942" s="365"/>
      <c r="F942" s="355"/>
      <c r="G942" s="355"/>
      <c r="H942" s="355"/>
      <c r="I942" s="355"/>
      <c r="J942" s="355"/>
      <c r="K942" s="355"/>
      <c r="L942" s="355"/>
      <c r="M942" s="355"/>
      <c r="N942" s="355"/>
      <c r="O942" s="355"/>
      <c r="P942" s="355"/>
      <c r="Q942" s="355"/>
      <c r="R942" s="355"/>
      <c r="S942" s="355"/>
      <c r="T942" s="355"/>
      <c r="U942" s="355"/>
      <c r="V942" s="355"/>
      <c r="W942" s="355"/>
      <c r="X942" s="355"/>
      <c r="Y942" s="355"/>
      <c r="Z942" s="355"/>
      <c r="AA942" s="355"/>
    </row>
    <row r="943" spans="1:27" ht="14.25" customHeight="1" x14ac:dyDescent="0.2">
      <c r="A943" s="364"/>
      <c r="B943" s="355"/>
      <c r="C943" s="355"/>
      <c r="D943" s="355"/>
      <c r="E943" s="365"/>
      <c r="F943" s="355"/>
      <c r="G943" s="355"/>
      <c r="H943" s="355"/>
      <c r="I943" s="355"/>
      <c r="J943" s="355"/>
      <c r="K943" s="355"/>
      <c r="L943" s="355"/>
      <c r="M943" s="355"/>
      <c r="N943" s="355"/>
      <c r="O943" s="355"/>
      <c r="P943" s="355"/>
      <c r="Q943" s="355"/>
      <c r="R943" s="355"/>
      <c r="S943" s="355"/>
      <c r="T943" s="355"/>
      <c r="U943" s="355"/>
      <c r="V943" s="355"/>
      <c r="W943" s="355"/>
      <c r="X943" s="355"/>
      <c r="Y943" s="355"/>
      <c r="Z943" s="355"/>
      <c r="AA943" s="355"/>
    </row>
    <row r="944" spans="1:27" ht="14.25" customHeight="1" x14ac:dyDescent="0.2">
      <c r="A944" s="364"/>
      <c r="B944" s="355"/>
      <c r="C944" s="355"/>
      <c r="D944" s="355"/>
      <c r="E944" s="365"/>
      <c r="F944" s="355"/>
      <c r="G944" s="355"/>
      <c r="H944" s="355"/>
      <c r="I944" s="355"/>
      <c r="J944" s="355"/>
      <c r="K944" s="355"/>
      <c r="L944" s="355"/>
      <c r="M944" s="355"/>
      <c r="N944" s="355"/>
      <c r="O944" s="355"/>
      <c r="P944" s="355"/>
      <c r="Q944" s="355"/>
      <c r="R944" s="355"/>
      <c r="S944" s="355"/>
      <c r="T944" s="355"/>
      <c r="U944" s="355"/>
      <c r="V944" s="355"/>
      <c r="W944" s="355"/>
      <c r="X944" s="355"/>
      <c r="Y944" s="355"/>
      <c r="Z944" s="355"/>
      <c r="AA944" s="355"/>
    </row>
    <row r="945" spans="1:27" ht="14.25" customHeight="1" x14ac:dyDescent="0.2">
      <c r="A945" s="364"/>
      <c r="B945" s="355"/>
      <c r="C945" s="355"/>
      <c r="D945" s="355"/>
      <c r="E945" s="365"/>
      <c r="F945" s="355"/>
      <c r="G945" s="355"/>
      <c r="H945" s="355"/>
      <c r="I945" s="355"/>
      <c r="J945" s="355"/>
      <c r="K945" s="355"/>
      <c r="L945" s="355"/>
      <c r="M945" s="355"/>
      <c r="N945" s="355"/>
      <c r="O945" s="355"/>
      <c r="P945" s="355"/>
      <c r="Q945" s="355"/>
      <c r="R945" s="355"/>
      <c r="S945" s="355"/>
      <c r="T945" s="355"/>
      <c r="U945" s="355"/>
      <c r="V945" s="355"/>
      <c r="W945" s="355"/>
      <c r="X945" s="355"/>
      <c r="Y945" s="355"/>
      <c r="Z945" s="355"/>
      <c r="AA945" s="355"/>
    </row>
    <row r="946" spans="1:27" ht="14.25" customHeight="1" x14ac:dyDescent="0.2">
      <c r="A946" s="364"/>
      <c r="B946" s="355"/>
      <c r="C946" s="355"/>
      <c r="D946" s="355"/>
      <c r="E946" s="365"/>
      <c r="F946" s="355"/>
      <c r="G946" s="355"/>
      <c r="H946" s="355"/>
      <c r="I946" s="355"/>
      <c r="J946" s="355"/>
      <c r="K946" s="355"/>
      <c r="L946" s="355"/>
      <c r="M946" s="355"/>
      <c r="N946" s="355"/>
      <c r="O946" s="355"/>
      <c r="P946" s="355"/>
      <c r="Q946" s="355"/>
      <c r="R946" s="355"/>
      <c r="S946" s="355"/>
      <c r="T946" s="355"/>
      <c r="U946" s="355"/>
      <c r="V946" s="355"/>
      <c r="W946" s="355"/>
      <c r="X946" s="355"/>
      <c r="Y946" s="355"/>
      <c r="Z946" s="355"/>
      <c r="AA946" s="355"/>
    </row>
    <row r="947" spans="1:27" ht="14.25" customHeight="1" x14ac:dyDescent="0.2">
      <c r="A947" s="364"/>
      <c r="B947" s="355"/>
      <c r="C947" s="355"/>
      <c r="D947" s="355"/>
      <c r="E947" s="365"/>
      <c r="F947" s="355"/>
      <c r="G947" s="355"/>
      <c r="H947" s="355"/>
      <c r="I947" s="355"/>
      <c r="J947" s="355"/>
      <c r="K947" s="355"/>
      <c r="L947" s="355"/>
      <c r="M947" s="355"/>
      <c r="N947" s="355"/>
      <c r="O947" s="355"/>
      <c r="P947" s="355"/>
      <c r="Q947" s="355"/>
      <c r="R947" s="355"/>
      <c r="S947" s="355"/>
      <c r="T947" s="355"/>
      <c r="U947" s="355"/>
      <c r="V947" s="355"/>
      <c r="W947" s="355"/>
      <c r="X947" s="355"/>
      <c r="Y947" s="355"/>
      <c r="Z947" s="355"/>
      <c r="AA947" s="355"/>
    </row>
    <row r="948" spans="1:27" ht="14.25" customHeight="1" x14ac:dyDescent="0.2">
      <c r="A948" s="364"/>
      <c r="B948" s="355"/>
      <c r="C948" s="355"/>
      <c r="D948" s="355"/>
      <c r="E948" s="365"/>
      <c r="F948" s="355"/>
      <c r="G948" s="355"/>
      <c r="H948" s="355"/>
      <c r="I948" s="355"/>
      <c r="J948" s="355"/>
      <c r="K948" s="355"/>
      <c r="L948" s="355"/>
      <c r="M948" s="355"/>
      <c r="N948" s="355"/>
      <c r="O948" s="355"/>
      <c r="P948" s="355"/>
      <c r="Q948" s="355"/>
      <c r="R948" s="355"/>
      <c r="S948" s="355"/>
      <c r="T948" s="355"/>
      <c r="U948" s="355"/>
      <c r="V948" s="355"/>
      <c r="W948" s="355"/>
      <c r="X948" s="355"/>
      <c r="Y948" s="355"/>
      <c r="Z948" s="355"/>
      <c r="AA948" s="355"/>
    </row>
    <row r="949" spans="1:27" ht="14.25" customHeight="1" x14ac:dyDescent="0.2">
      <c r="A949" s="364"/>
      <c r="B949" s="355"/>
      <c r="C949" s="355"/>
      <c r="D949" s="355"/>
      <c r="E949" s="365"/>
      <c r="F949" s="355"/>
      <c r="G949" s="355"/>
      <c r="H949" s="355"/>
      <c r="I949" s="355"/>
      <c r="J949" s="355"/>
      <c r="K949" s="355"/>
      <c r="L949" s="355"/>
      <c r="M949" s="355"/>
      <c r="N949" s="355"/>
      <c r="O949" s="355"/>
      <c r="P949" s="355"/>
      <c r="Q949" s="355"/>
      <c r="R949" s="355"/>
      <c r="S949" s="355"/>
      <c r="T949" s="355"/>
      <c r="U949" s="355"/>
      <c r="V949" s="355"/>
      <c r="W949" s="355"/>
      <c r="X949" s="355"/>
      <c r="Y949" s="355"/>
      <c r="Z949" s="355"/>
      <c r="AA949" s="355"/>
    </row>
    <row r="950" spans="1:27" ht="14.25" customHeight="1" x14ac:dyDescent="0.2">
      <c r="A950" s="364"/>
      <c r="B950" s="355"/>
      <c r="C950" s="355"/>
      <c r="D950" s="355"/>
      <c r="E950" s="365"/>
      <c r="F950" s="355"/>
      <c r="G950" s="355"/>
      <c r="H950" s="355"/>
      <c r="I950" s="355"/>
      <c r="J950" s="355"/>
      <c r="K950" s="355"/>
      <c r="L950" s="355"/>
      <c r="M950" s="355"/>
      <c r="N950" s="355"/>
      <c r="O950" s="355"/>
      <c r="P950" s="355"/>
      <c r="Q950" s="355"/>
      <c r="R950" s="355"/>
      <c r="S950" s="355"/>
      <c r="T950" s="355"/>
      <c r="U950" s="355"/>
      <c r="V950" s="355"/>
      <c r="W950" s="355"/>
      <c r="X950" s="355"/>
      <c r="Y950" s="355"/>
      <c r="Z950" s="355"/>
      <c r="AA950" s="355"/>
    </row>
    <row r="951" spans="1:27" ht="14.25" customHeight="1" x14ac:dyDescent="0.2">
      <c r="A951" s="364"/>
      <c r="B951" s="355"/>
      <c r="C951" s="355"/>
      <c r="D951" s="355"/>
      <c r="E951" s="365"/>
      <c r="F951" s="355"/>
      <c r="G951" s="355"/>
      <c r="H951" s="355"/>
      <c r="I951" s="355"/>
      <c r="J951" s="355"/>
      <c r="K951" s="355"/>
      <c r="L951" s="355"/>
      <c r="M951" s="355"/>
      <c r="N951" s="355"/>
      <c r="O951" s="355"/>
      <c r="P951" s="355"/>
      <c r="Q951" s="355"/>
      <c r="R951" s="355"/>
      <c r="S951" s="355"/>
      <c r="T951" s="355"/>
      <c r="U951" s="355"/>
      <c r="V951" s="355"/>
      <c r="W951" s="355"/>
      <c r="X951" s="355"/>
      <c r="Y951" s="355"/>
      <c r="Z951" s="355"/>
      <c r="AA951" s="355"/>
    </row>
    <row r="952" spans="1:27" ht="14.25" customHeight="1" x14ac:dyDescent="0.2">
      <c r="A952" s="364"/>
      <c r="B952" s="355"/>
      <c r="C952" s="355"/>
      <c r="D952" s="355"/>
      <c r="E952" s="365"/>
      <c r="F952" s="355"/>
      <c r="G952" s="355"/>
      <c r="H952" s="355"/>
      <c r="I952" s="355"/>
      <c r="J952" s="355"/>
      <c r="K952" s="355"/>
      <c r="L952" s="355"/>
      <c r="M952" s="355"/>
      <c r="N952" s="355"/>
      <c r="O952" s="355"/>
      <c r="P952" s="355"/>
      <c r="Q952" s="355"/>
      <c r="R952" s="355"/>
      <c r="S952" s="355"/>
      <c r="T952" s="355"/>
      <c r="U952" s="355"/>
      <c r="V952" s="355"/>
      <c r="W952" s="355"/>
      <c r="X952" s="355"/>
      <c r="Y952" s="355"/>
      <c r="Z952" s="355"/>
      <c r="AA952" s="355"/>
    </row>
    <row r="953" spans="1:27" ht="14.25" customHeight="1" x14ac:dyDescent="0.2">
      <c r="A953" s="364"/>
      <c r="B953" s="355"/>
      <c r="C953" s="355"/>
      <c r="D953" s="355"/>
      <c r="E953" s="365"/>
      <c r="F953" s="355"/>
      <c r="G953" s="355"/>
      <c r="H953" s="355"/>
      <c r="I953" s="355"/>
      <c r="J953" s="355"/>
      <c r="K953" s="355"/>
      <c r="L953" s="355"/>
      <c r="M953" s="355"/>
      <c r="N953" s="355"/>
      <c r="O953" s="355"/>
      <c r="P953" s="355"/>
      <c r="Q953" s="355"/>
      <c r="R953" s="355"/>
      <c r="S953" s="355"/>
      <c r="T953" s="355"/>
      <c r="U953" s="355"/>
      <c r="V953" s="355"/>
      <c r="W953" s="355"/>
      <c r="X953" s="355"/>
      <c r="Y953" s="355"/>
      <c r="Z953" s="355"/>
      <c r="AA953" s="355"/>
    </row>
    <row r="954" spans="1:27" ht="14.25" customHeight="1" x14ac:dyDescent="0.2">
      <c r="A954" s="364"/>
      <c r="B954" s="355"/>
      <c r="C954" s="355"/>
      <c r="D954" s="355"/>
      <c r="E954" s="365"/>
      <c r="F954" s="355"/>
      <c r="G954" s="355"/>
      <c r="H954" s="355"/>
      <c r="I954" s="355"/>
      <c r="J954" s="355"/>
      <c r="K954" s="355"/>
      <c r="L954" s="355"/>
      <c r="M954" s="355"/>
      <c r="N954" s="355"/>
      <c r="O954" s="355"/>
      <c r="P954" s="355"/>
      <c r="Q954" s="355"/>
      <c r="R954" s="355"/>
      <c r="S954" s="355"/>
      <c r="T954" s="355"/>
      <c r="U954" s="355"/>
      <c r="V954" s="355"/>
      <c r="W954" s="355"/>
      <c r="X954" s="355"/>
      <c r="Y954" s="355"/>
      <c r="Z954" s="355"/>
      <c r="AA954" s="355"/>
    </row>
    <row r="955" spans="1:27" ht="14.25" customHeight="1" x14ac:dyDescent="0.2">
      <c r="A955" s="364"/>
      <c r="B955" s="355"/>
      <c r="C955" s="355"/>
      <c r="D955" s="355"/>
      <c r="E955" s="365"/>
      <c r="F955" s="355"/>
      <c r="G955" s="355"/>
      <c r="H955" s="355"/>
      <c r="I955" s="355"/>
      <c r="J955" s="355"/>
      <c r="K955" s="355"/>
      <c r="L955" s="355"/>
      <c r="M955" s="355"/>
      <c r="N955" s="355"/>
      <c r="O955" s="355"/>
      <c r="P955" s="355"/>
      <c r="Q955" s="355"/>
      <c r="R955" s="355"/>
      <c r="S955" s="355"/>
      <c r="T955" s="355"/>
      <c r="U955" s="355"/>
      <c r="V955" s="355"/>
      <c r="W955" s="355"/>
      <c r="X955" s="355"/>
      <c r="Y955" s="355"/>
      <c r="Z955" s="355"/>
      <c r="AA955" s="355"/>
    </row>
    <row r="956" spans="1:27" ht="14.25" customHeight="1" x14ac:dyDescent="0.2">
      <c r="A956" s="364"/>
      <c r="B956" s="355"/>
      <c r="C956" s="355"/>
      <c r="D956" s="355"/>
      <c r="E956" s="365"/>
      <c r="F956" s="355"/>
      <c r="G956" s="355"/>
      <c r="H956" s="355"/>
      <c r="I956" s="355"/>
      <c r="J956" s="355"/>
      <c r="K956" s="355"/>
      <c r="L956" s="355"/>
      <c r="M956" s="355"/>
      <c r="N956" s="355"/>
      <c r="O956" s="355"/>
      <c r="P956" s="355"/>
      <c r="Q956" s="355"/>
      <c r="R956" s="355"/>
      <c r="S956" s="355"/>
      <c r="T956" s="355"/>
      <c r="U956" s="355"/>
      <c r="V956" s="355"/>
      <c r="W956" s="355"/>
      <c r="X956" s="355"/>
      <c r="Y956" s="355"/>
      <c r="Z956" s="355"/>
      <c r="AA956" s="355"/>
    </row>
    <row r="957" spans="1:27" ht="14.25" customHeight="1" x14ac:dyDescent="0.2">
      <c r="A957" s="364"/>
      <c r="B957" s="355"/>
      <c r="C957" s="355"/>
      <c r="D957" s="355"/>
      <c r="E957" s="365"/>
      <c r="F957" s="355"/>
      <c r="G957" s="355"/>
      <c r="H957" s="355"/>
      <c r="I957" s="355"/>
      <c r="J957" s="355"/>
      <c r="K957" s="355"/>
      <c r="L957" s="355"/>
      <c r="M957" s="355"/>
      <c r="N957" s="355"/>
      <c r="O957" s="355"/>
      <c r="P957" s="355"/>
      <c r="Q957" s="355"/>
      <c r="R957" s="355"/>
      <c r="S957" s="355"/>
      <c r="T957" s="355"/>
      <c r="U957" s="355"/>
      <c r="V957" s="355"/>
      <c r="W957" s="355"/>
      <c r="X957" s="355"/>
      <c r="Y957" s="355"/>
      <c r="Z957" s="355"/>
      <c r="AA957" s="355"/>
    </row>
    <row r="958" spans="1:27" ht="14.25" customHeight="1" x14ac:dyDescent="0.2">
      <c r="A958" s="364"/>
      <c r="B958" s="355"/>
      <c r="C958" s="355"/>
      <c r="D958" s="355"/>
      <c r="E958" s="365"/>
      <c r="F958" s="355"/>
      <c r="G958" s="355"/>
      <c r="H958" s="355"/>
      <c r="I958" s="355"/>
      <c r="J958" s="355"/>
      <c r="K958" s="355"/>
      <c r="L958" s="355"/>
      <c r="M958" s="355"/>
      <c r="N958" s="355"/>
      <c r="O958" s="355"/>
      <c r="P958" s="355"/>
      <c r="Q958" s="355"/>
      <c r="R958" s="355"/>
      <c r="S958" s="355"/>
      <c r="T958" s="355"/>
      <c r="U958" s="355"/>
      <c r="V958" s="355"/>
      <c r="W958" s="355"/>
      <c r="X958" s="355"/>
      <c r="Y958" s="355"/>
      <c r="Z958" s="355"/>
      <c r="AA958" s="355"/>
    </row>
    <row r="959" spans="1:27" ht="14.25" customHeight="1" x14ac:dyDescent="0.2">
      <c r="A959" s="364"/>
      <c r="B959" s="355"/>
      <c r="C959" s="355"/>
      <c r="D959" s="355"/>
      <c r="E959" s="365"/>
      <c r="F959" s="355"/>
      <c r="G959" s="355"/>
      <c r="H959" s="355"/>
      <c r="I959" s="355"/>
      <c r="J959" s="355"/>
      <c r="K959" s="355"/>
      <c r="L959" s="355"/>
      <c r="M959" s="355"/>
      <c r="N959" s="355"/>
      <c r="O959" s="355"/>
      <c r="P959" s="355"/>
      <c r="Q959" s="355"/>
      <c r="R959" s="355"/>
      <c r="S959" s="355"/>
      <c r="T959" s="355"/>
      <c r="U959" s="355"/>
      <c r="V959" s="355"/>
      <c r="W959" s="355"/>
      <c r="X959" s="355"/>
      <c r="Y959" s="355"/>
      <c r="Z959" s="355"/>
      <c r="AA959" s="355"/>
    </row>
    <row r="960" spans="1:27" ht="14.25" customHeight="1" x14ac:dyDescent="0.2">
      <c r="A960" s="364"/>
      <c r="B960" s="355"/>
      <c r="C960" s="355"/>
      <c r="D960" s="355"/>
      <c r="E960" s="365"/>
      <c r="F960" s="355"/>
      <c r="G960" s="355"/>
      <c r="H960" s="355"/>
      <c r="I960" s="355"/>
      <c r="J960" s="355"/>
      <c r="K960" s="355"/>
      <c r="L960" s="355"/>
      <c r="M960" s="355"/>
      <c r="N960" s="355"/>
      <c r="O960" s="355"/>
      <c r="P960" s="355"/>
      <c r="Q960" s="355"/>
      <c r="R960" s="355"/>
      <c r="S960" s="355"/>
      <c r="T960" s="355"/>
      <c r="U960" s="355"/>
      <c r="V960" s="355"/>
      <c r="W960" s="355"/>
      <c r="X960" s="355"/>
      <c r="Y960" s="355"/>
      <c r="Z960" s="355"/>
      <c r="AA960" s="355"/>
    </row>
    <row r="961" spans="1:27" ht="14.25" customHeight="1" x14ac:dyDescent="0.2">
      <c r="A961" s="364"/>
      <c r="B961" s="355"/>
      <c r="C961" s="355"/>
      <c r="D961" s="355"/>
      <c r="E961" s="365"/>
      <c r="F961" s="355"/>
      <c r="G961" s="355"/>
      <c r="H961" s="355"/>
      <c r="I961" s="355"/>
      <c r="J961" s="355"/>
      <c r="K961" s="355"/>
      <c r="L961" s="355"/>
      <c r="M961" s="355"/>
      <c r="N961" s="355"/>
      <c r="O961" s="355"/>
      <c r="P961" s="355"/>
      <c r="Q961" s="355"/>
      <c r="R961" s="355"/>
      <c r="S961" s="355"/>
      <c r="T961" s="355"/>
      <c r="U961" s="355"/>
      <c r="V961" s="355"/>
      <c r="W961" s="355"/>
      <c r="X961" s="355"/>
      <c r="Y961" s="355"/>
      <c r="Z961" s="355"/>
      <c r="AA961" s="355"/>
    </row>
    <row r="962" spans="1:27" ht="14.25" customHeight="1" x14ac:dyDescent="0.2">
      <c r="A962" s="364"/>
      <c r="B962" s="355"/>
      <c r="C962" s="355"/>
      <c r="D962" s="355"/>
      <c r="E962" s="365"/>
      <c r="F962" s="355"/>
      <c r="G962" s="355"/>
      <c r="H962" s="355"/>
      <c r="I962" s="355"/>
      <c r="J962" s="355"/>
      <c r="K962" s="355"/>
      <c r="L962" s="355"/>
      <c r="M962" s="355"/>
      <c r="N962" s="355"/>
      <c r="O962" s="355"/>
      <c r="P962" s="355"/>
      <c r="Q962" s="355"/>
      <c r="R962" s="355"/>
      <c r="S962" s="355"/>
      <c r="T962" s="355"/>
      <c r="U962" s="355"/>
      <c r="V962" s="355"/>
      <c r="W962" s="355"/>
      <c r="X962" s="355"/>
      <c r="Y962" s="355"/>
      <c r="Z962" s="355"/>
      <c r="AA962" s="355"/>
    </row>
    <row r="963" spans="1:27" ht="14.25" customHeight="1" x14ac:dyDescent="0.2">
      <c r="A963" s="364"/>
      <c r="B963" s="355"/>
      <c r="C963" s="355"/>
      <c r="D963" s="355"/>
      <c r="E963" s="365"/>
      <c r="F963" s="355"/>
      <c r="G963" s="355"/>
      <c r="H963" s="355"/>
      <c r="I963" s="355"/>
      <c r="J963" s="355"/>
      <c r="K963" s="355"/>
      <c r="L963" s="355"/>
      <c r="M963" s="355"/>
      <c r="N963" s="355"/>
      <c r="O963" s="355"/>
      <c r="P963" s="355"/>
      <c r="Q963" s="355"/>
      <c r="R963" s="355"/>
      <c r="S963" s="355"/>
      <c r="T963" s="355"/>
      <c r="U963" s="355"/>
      <c r="V963" s="355"/>
      <c r="W963" s="355"/>
      <c r="X963" s="355"/>
      <c r="Y963" s="355"/>
      <c r="Z963" s="355"/>
      <c r="AA963" s="355"/>
    </row>
    <row r="964" spans="1:27" ht="14.25" customHeight="1" x14ac:dyDescent="0.2">
      <c r="A964" s="364"/>
      <c r="B964" s="355"/>
      <c r="C964" s="355"/>
      <c r="D964" s="355"/>
      <c r="E964" s="365"/>
      <c r="F964" s="355"/>
      <c r="G964" s="355"/>
      <c r="H964" s="355"/>
      <c r="I964" s="355"/>
      <c r="J964" s="355"/>
      <c r="K964" s="355"/>
      <c r="L964" s="355"/>
      <c r="M964" s="355"/>
      <c r="N964" s="355"/>
      <c r="O964" s="355"/>
      <c r="P964" s="355"/>
      <c r="Q964" s="355"/>
      <c r="R964" s="355"/>
      <c r="S964" s="355"/>
      <c r="T964" s="355"/>
      <c r="U964" s="355"/>
      <c r="V964" s="355"/>
      <c r="W964" s="355"/>
      <c r="X964" s="355"/>
      <c r="Y964" s="355"/>
      <c r="Z964" s="355"/>
      <c r="AA964" s="355"/>
    </row>
    <row r="965" spans="1:27" ht="14.25" customHeight="1" x14ac:dyDescent="0.2">
      <c r="A965" s="364"/>
      <c r="B965" s="355"/>
      <c r="C965" s="355"/>
      <c r="D965" s="355"/>
      <c r="E965" s="365"/>
      <c r="F965" s="355"/>
      <c r="G965" s="355"/>
      <c r="H965" s="355"/>
      <c r="I965" s="355"/>
      <c r="J965" s="355"/>
      <c r="K965" s="355"/>
      <c r="L965" s="355"/>
      <c r="M965" s="355"/>
      <c r="N965" s="355"/>
      <c r="O965" s="355"/>
      <c r="P965" s="355"/>
      <c r="Q965" s="355"/>
      <c r="R965" s="355"/>
      <c r="S965" s="355"/>
      <c r="T965" s="355"/>
      <c r="U965" s="355"/>
      <c r="V965" s="355"/>
      <c r="W965" s="355"/>
      <c r="X965" s="355"/>
      <c r="Y965" s="355"/>
      <c r="Z965" s="355"/>
      <c r="AA965" s="355"/>
    </row>
    <row r="966" spans="1:27" ht="14.25" customHeight="1" x14ac:dyDescent="0.2">
      <c r="A966" s="364"/>
      <c r="B966" s="355"/>
      <c r="C966" s="355"/>
      <c r="D966" s="355"/>
      <c r="E966" s="365"/>
      <c r="F966" s="355"/>
      <c r="G966" s="355"/>
      <c r="H966" s="355"/>
      <c r="I966" s="355"/>
      <c r="J966" s="355"/>
      <c r="K966" s="355"/>
      <c r="L966" s="355"/>
      <c r="M966" s="355"/>
      <c r="N966" s="355"/>
      <c r="O966" s="355"/>
      <c r="P966" s="355"/>
      <c r="Q966" s="355"/>
      <c r="R966" s="355"/>
      <c r="S966" s="355"/>
      <c r="T966" s="355"/>
      <c r="U966" s="355"/>
      <c r="V966" s="355"/>
      <c r="W966" s="355"/>
      <c r="X966" s="355"/>
      <c r="Y966" s="355"/>
      <c r="Z966" s="355"/>
      <c r="AA966" s="355"/>
    </row>
    <row r="967" spans="1:27" ht="14.25" customHeight="1" x14ac:dyDescent="0.2">
      <c r="A967" s="364"/>
      <c r="B967" s="355"/>
      <c r="C967" s="355"/>
      <c r="D967" s="355"/>
      <c r="E967" s="365"/>
      <c r="F967" s="355"/>
      <c r="G967" s="355"/>
      <c r="H967" s="355"/>
      <c r="I967" s="355"/>
      <c r="J967" s="355"/>
      <c r="K967" s="355"/>
      <c r="L967" s="355"/>
      <c r="M967" s="355"/>
      <c r="N967" s="355"/>
      <c r="O967" s="355"/>
      <c r="P967" s="355"/>
      <c r="Q967" s="355"/>
      <c r="R967" s="355"/>
      <c r="S967" s="355"/>
      <c r="T967" s="355"/>
      <c r="U967" s="355"/>
      <c r="V967" s="355"/>
      <c r="W967" s="355"/>
      <c r="X967" s="355"/>
      <c r="Y967" s="355"/>
      <c r="Z967" s="355"/>
      <c r="AA967" s="355"/>
    </row>
    <row r="968" spans="1:27" ht="14.25" customHeight="1" x14ac:dyDescent="0.2">
      <c r="A968" s="364"/>
      <c r="B968" s="355"/>
      <c r="C968" s="355"/>
      <c r="D968" s="355"/>
      <c r="E968" s="365"/>
      <c r="F968" s="355"/>
      <c r="G968" s="355"/>
      <c r="H968" s="355"/>
      <c r="I968" s="355"/>
      <c r="J968" s="355"/>
      <c r="K968" s="355"/>
      <c r="L968" s="355"/>
      <c r="M968" s="355"/>
      <c r="N968" s="355"/>
      <c r="O968" s="355"/>
      <c r="P968" s="355"/>
      <c r="Q968" s="355"/>
      <c r="R968" s="355"/>
      <c r="S968" s="355"/>
      <c r="T968" s="355"/>
      <c r="U968" s="355"/>
      <c r="V968" s="355"/>
      <c r="W968" s="355"/>
      <c r="X968" s="355"/>
      <c r="Y968" s="355"/>
      <c r="Z968" s="355"/>
      <c r="AA968" s="355"/>
    </row>
    <row r="969" spans="1:27" ht="14.25" customHeight="1" x14ac:dyDescent="0.2">
      <c r="A969" s="364"/>
      <c r="B969" s="355"/>
      <c r="C969" s="355"/>
      <c r="D969" s="355"/>
      <c r="E969" s="365"/>
      <c r="F969" s="355"/>
      <c r="G969" s="355"/>
      <c r="H969" s="355"/>
      <c r="I969" s="355"/>
      <c r="J969" s="355"/>
      <c r="K969" s="355"/>
      <c r="L969" s="355"/>
      <c r="M969" s="355"/>
      <c r="N969" s="355"/>
      <c r="O969" s="355"/>
      <c r="P969" s="355"/>
      <c r="Q969" s="355"/>
      <c r="R969" s="355"/>
      <c r="S969" s="355"/>
      <c r="T969" s="355"/>
      <c r="U969" s="355"/>
      <c r="V969" s="355"/>
      <c r="W969" s="355"/>
      <c r="X969" s="355"/>
      <c r="Y969" s="355"/>
      <c r="Z969" s="355"/>
      <c r="AA969" s="355"/>
    </row>
    <row r="970" spans="1:27" ht="14.25" customHeight="1" x14ac:dyDescent="0.2">
      <c r="A970" s="364"/>
      <c r="B970" s="355"/>
      <c r="C970" s="355"/>
      <c r="D970" s="355"/>
      <c r="E970" s="365"/>
      <c r="F970" s="355"/>
      <c r="G970" s="355"/>
      <c r="H970" s="355"/>
      <c r="I970" s="355"/>
      <c r="J970" s="355"/>
      <c r="K970" s="355"/>
      <c r="L970" s="355"/>
      <c r="M970" s="355"/>
      <c r="N970" s="355"/>
      <c r="O970" s="355"/>
      <c r="P970" s="355"/>
      <c r="Q970" s="355"/>
      <c r="R970" s="355"/>
      <c r="S970" s="355"/>
      <c r="T970" s="355"/>
      <c r="U970" s="355"/>
      <c r="V970" s="355"/>
      <c r="W970" s="355"/>
      <c r="X970" s="355"/>
      <c r="Y970" s="355"/>
      <c r="Z970" s="355"/>
      <c r="AA970" s="355"/>
    </row>
    <row r="971" spans="1:27" ht="14.25" customHeight="1" x14ac:dyDescent="0.2">
      <c r="A971" s="364"/>
      <c r="B971" s="355"/>
      <c r="C971" s="355"/>
      <c r="D971" s="355"/>
      <c r="E971" s="365"/>
      <c r="F971" s="355"/>
      <c r="G971" s="355"/>
      <c r="H971" s="355"/>
      <c r="I971" s="355"/>
      <c r="J971" s="355"/>
      <c r="K971" s="355"/>
      <c r="L971" s="355"/>
      <c r="M971" s="355"/>
      <c r="N971" s="355"/>
      <c r="O971" s="355"/>
      <c r="P971" s="355"/>
      <c r="Q971" s="355"/>
      <c r="R971" s="355"/>
      <c r="S971" s="355"/>
      <c r="T971" s="355"/>
      <c r="U971" s="355"/>
      <c r="V971" s="355"/>
      <c r="W971" s="355"/>
      <c r="X971" s="355"/>
      <c r="Y971" s="355"/>
      <c r="Z971" s="355"/>
      <c r="AA971" s="355"/>
    </row>
    <row r="972" spans="1:27" ht="14.25" customHeight="1" x14ac:dyDescent="0.2">
      <c r="A972" s="364"/>
      <c r="B972" s="355"/>
      <c r="C972" s="355"/>
      <c r="D972" s="355"/>
      <c r="E972" s="365"/>
      <c r="F972" s="355"/>
      <c r="G972" s="355"/>
      <c r="H972" s="355"/>
      <c r="I972" s="355"/>
      <c r="J972" s="355"/>
      <c r="K972" s="355"/>
      <c r="L972" s="355"/>
      <c r="M972" s="355"/>
      <c r="N972" s="355"/>
      <c r="O972" s="355"/>
      <c r="P972" s="355"/>
      <c r="Q972" s="355"/>
      <c r="R972" s="355"/>
      <c r="S972" s="355"/>
      <c r="T972" s="355"/>
      <c r="U972" s="355"/>
      <c r="V972" s="355"/>
      <c r="W972" s="355"/>
      <c r="X972" s="355"/>
      <c r="Y972" s="355"/>
      <c r="Z972" s="355"/>
      <c r="AA972" s="355"/>
    </row>
    <row r="973" spans="1:27" ht="14.25" customHeight="1" x14ac:dyDescent="0.2">
      <c r="A973" s="364"/>
      <c r="B973" s="355"/>
      <c r="C973" s="355"/>
      <c r="D973" s="355"/>
      <c r="E973" s="365"/>
      <c r="F973" s="355"/>
      <c r="G973" s="355"/>
      <c r="H973" s="355"/>
      <c r="I973" s="355"/>
      <c r="J973" s="355"/>
      <c r="K973" s="355"/>
      <c r="L973" s="355"/>
      <c r="M973" s="355"/>
      <c r="N973" s="355"/>
      <c r="O973" s="355"/>
      <c r="P973" s="355"/>
      <c r="Q973" s="355"/>
      <c r="R973" s="355"/>
      <c r="S973" s="355"/>
      <c r="T973" s="355"/>
      <c r="U973" s="355"/>
      <c r="V973" s="355"/>
      <c r="W973" s="355"/>
      <c r="X973" s="355"/>
      <c r="Y973" s="355"/>
      <c r="Z973" s="355"/>
      <c r="AA973" s="355"/>
    </row>
    <row r="974" spans="1:27" ht="14.25" customHeight="1" x14ac:dyDescent="0.2">
      <c r="A974" s="364"/>
      <c r="B974" s="355"/>
      <c r="C974" s="355"/>
      <c r="D974" s="355"/>
      <c r="E974" s="365"/>
      <c r="F974" s="355"/>
      <c r="G974" s="355"/>
      <c r="H974" s="355"/>
      <c r="I974" s="355"/>
      <c r="J974" s="355"/>
      <c r="K974" s="355"/>
      <c r="L974" s="355"/>
      <c r="M974" s="355"/>
      <c r="N974" s="355"/>
      <c r="O974" s="355"/>
      <c r="P974" s="355"/>
      <c r="Q974" s="355"/>
      <c r="R974" s="355"/>
      <c r="S974" s="355"/>
      <c r="T974" s="355"/>
      <c r="U974" s="355"/>
      <c r="V974" s="355"/>
      <c r="W974" s="355"/>
      <c r="X974" s="355"/>
      <c r="Y974" s="355"/>
      <c r="Z974" s="355"/>
      <c r="AA974" s="355"/>
    </row>
    <row r="975" spans="1:27" ht="14.25" customHeight="1" x14ac:dyDescent="0.2">
      <c r="A975" s="364"/>
      <c r="B975" s="355"/>
      <c r="C975" s="355"/>
      <c r="D975" s="355"/>
      <c r="E975" s="365"/>
      <c r="F975" s="355"/>
      <c r="G975" s="355"/>
      <c r="H975" s="355"/>
      <c r="I975" s="355"/>
      <c r="J975" s="355"/>
      <c r="K975" s="355"/>
      <c r="L975" s="355"/>
      <c r="M975" s="355"/>
      <c r="N975" s="355"/>
      <c r="O975" s="355"/>
      <c r="P975" s="355"/>
      <c r="Q975" s="355"/>
      <c r="R975" s="355"/>
      <c r="S975" s="355"/>
      <c r="T975" s="355"/>
      <c r="U975" s="355"/>
      <c r="V975" s="355"/>
      <c r="W975" s="355"/>
      <c r="X975" s="355"/>
      <c r="Y975" s="355"/>
      <c r="Z975" s="355"/>
      <c r="AA975" s="355"/>
    </row>
    <row r="976" spans="1:27" ht="14.25" customHeight="1" x14ac:dyDescent="0.2">
      <c r="A976" s="364"/>
      <c r="B976" s="355"/>
      <c r="C976" s="355"/>
      <c r="D976" s="355"/>
      <c r="E976" s="365"/>
      <c r="F976" s="355"/>
      <c r="G976" s="355"/>
      <c r="H976" s="355"/>
      <c r="I976" s="355"/>
      <c r="J976" s="355"/>
      <c r="K976" s="355"/>
      <c r="L976" s="355"/>
      <c r="M976" s="355"/>
      <c r="N976" s="355"/>
      <c r="O976" s="355"/>
      <c r="P976" s="355"/>
      <c r="Q976" s="355"/>
      <c r="R976" s="355"/>
      <c r="S976" s="355"/>
      <c r="T976" s="355"/>
      <c r="U976" s="355"/>
      <c r="V976" s="355"/>
      <c r="W976" s="355"/>
      <c r="X976" s="355"/>
      <c r="Y976" s="355"/>
      <c r="Z976" s="355"/>
      <c r="AA976" s="355"/>
    </row>
    <row r="977" spans="1:27" ht="14.25" customHeight="1" x14ac:dyDescent="0.2">
      <c r="A977" s="364"/>
      <c r="B977" s="355"/>
      <c r="C977" s="355"/>
      <c r="D977" s="355"/>
      <c r="E977" s="365"/>
      <c r="F977" s="355"/>
      <c r="G977" s="355"/>
      <c r="H977" s="355"/>
      <c r="I977" s="355"/>
      <c r="J977" s="355"/>
      <c r="K977" s="355"/>
      <c r="L977" s="355"/>
      <c r="M977" s="355"/>
      <c r="N977" s="355"/>
      <c r="O977" s="355"/>
      <c r="P977" s="355"/>
      <c r="Q977" s="355"/>
      <c r="R977" s="355"/>
      <c r="S977" s="355"/>
      <c r="T977" s="355"/>
      <c r="U977" s="355"/>
      <c r="V977" s="355"/>
      <c r="W977" s="355"/>
      <c r="X977" s="355"/>
      <c r="Y977" s="355"/>
      <c r="Z977" s="355"/>
      <c r="AA977" s="355"/>
    </row>
    <row r="978" spans="1:27" ht="14.25" customHeight="1" x14ac:dyDescent="0.2">
      <c r="A978" s="364"/>
      <c r="B978" s="355"/>
      <c r="C978" s="355"/>
      <c r="D978" s="355"/>
      <c r="E978" s="365"/>
      <c r="F978" s="355"/>
      <c r="G978" s="355"/>
      <c r="H978" s="355"/>
      <c r="I978" s="355"/>
      <c r="J978" s="355"/>
      <c r="K978" s="355"/>
      <c r="L978" s="355"/>
      <c r="M978" s="355"/>
      <c r="N978" s="355"/>
      <c r="O978" s="355"/>
      <c r="P978" s="355"/>
      <c r="Q978" s="355"/>
      <c r="R978" s="355"/>
      <c r="S978" s="355"/>
      <c r="T978" s="355"/>
      <c r="U978" s="355"/>
      <c r="V978" s="355"/>
      <c r="W978" s="355"/>
      <c r="X978" s="355"/>
      <c r="Y978" s="355"/>
      <c r="Z978" s="355"/>
      <c r="AA978" s="355"/>
    </row>
    <row r="979" spans="1:27" ht="14.25" customHeight="1" x14ac:dyDescent="0.2">
      <c r="A979" s="364"/>
      <c r="B979" s="355"/>
      <c r="C979" s="355"/>
      <c r="D979" s="355"/>
      <c r="E979" s="365"/>
      <c r="F979" s="355"/>
      <c r="G979" s="355"/>
      <c r="H979" s="355"/>
      <c r="I979" s="355"/>
      <c r="J979" s="355"/>
      <c r="K979" s="355"/>
      <c r="L979" s="355"/>
      <c r="M979" s="355"/>
      <c r="N979" s="355"/>
      <c r="O979" s="355"/>
      <c r="P979" s="355"/>
      <c r="Q979" s="355"/>
      <c r="R979" s="355"/>
      <c r="S979" s="355"/>
      <c r="T979" s="355"/>
      <c r="U979" s="355"/>
      <c r="V979" s="355"/>
      <c r="W979" s="355"/>
      <c r="X979" s="355"/>
      <c r="Y979" s="355"/>
      <c r="Z979" s="355"/>
      <c r="AA979" s="355"/>
    </row>
    <row r="980" spans="1:27" ht="14.25" customHeight="1" x14ac:dyDescent="0.2">
      <c r="A980" s="364"/>
      <c r="B980" s="355"/>
      <c r="C980" s="355"/>
      <c r="D980" s="355"/>
      <c r="E980" s="365"/>
      <c r="F980" s="355"/>
      <c r="G980" s="355"/>
      <c r="H980" s="355"/>
      <c r="I980" s="355"/>
      <c r="J980" s="355"/>
      <c r="K980" s="355"/>
      <c r="L980" s="355"/>
      <c r="M980" s="355"/>
      <c r="N980" s="355"/>
      <c r="O980" s="355"/>
      <c r="P980" s="355"/>
      <c r="Q980" s="355"/>
      <c r="R980" s="355"/>
      <c r="S980" s="355"/>
      <c r="T980" s="355"/>
      <c r="U980" s="355"/>
      <c r="V980" s="355"/>
      <c r="W980" s="355"/>
      <c r="X980" s="355"/>
      <c r="Y980" s="355"/>
      <c r="Z980" s="355"/>
      <c r="AA980" s="355"/>
    </row>
    <row r="981" spans="1:27" ht="14.25" customHeight="1" x14ac:dyDescent="0.2">
      <c r="A981" s="364"/>
      <c r="B981" s="355"/>
      <c r="C981" s="355"/>
      <c r="D981" s="355"/>
      <c r="E981" s="365"/>
      <c r="F981" s="355"/>
      <c r="G981" s="355"/>
      <c r="H981" s="355"/>
      <c r="I981" s="355"/>
      <c r="J981" s="355"/>
      <c r="K981" s="355"/>
      <c r="L981" s="355"/>
      <c r="M981" s="355"/>
      <c r="N981" s="355"/>
      <c r="O981" s="355"/>
      <c r="P981" s="355"/>
      <c r="Q981" s="355"/>
      <c r="R981" s="355"/>
      <c r="S981" s="355"/>
      <c r="T981" s="355"/>
      <c r="U981" s="355"/>
      <c r="V981" s="355"/>
      <c r="W981" s="355"/>
      <c r="X981" s="355"/>
      <c r="Y981" s="355"/>
      <c r="Z981" s="355"/>
      <c r="AA981" s="355"/>
    </row>
    <row r="982" spans="1:27" ht="14.25" customHeight="1" x14ac:dyDescent="0.2">
      <c r="A982" s="364"/>
      <c r="B982" s="355"/>
      <c r="C982" s="355"/>
      <c r="D982" s="355"/>
      <c r="E982" s="365"/>
      <c r="F982" s="355"/>
      <c r="G982" s="355"/>
      <c r="H982" s="355"/>
      <c r="I982" s="355"/>
      <c r="J982" s="355"/>
      <c r="K982" s="355"/>
      <c r="L982" s="355"/>
      <c r="M982" s="355"/>
      <c r="N982" s="355"/>
      <c r="O982" s="355"/>
      <c r="P982" s="355"/>
      <c r="Q982" s="355"/>
      <c r="R982" s="355"/>
      <c r="S982" s="355"/>
      <c r="T982" s="355"/>
      <c r="U982" s="355"/>
      <c r="V982" s="355"/>
      <c r="W982" s="355"/>
      <c r="X982" s="355"/>
      <c r="Y982" s="355"/>
      <c r="Z982" s="355"/>
      <c r="AA982" s="355"/>
    </row>
    <row r="983" spans="1:27" ht="14.25" customHeight="1" x14ac:dyDescent="0.2">
      <c r="A983" s="364"/>
      <c r="B983" s="355"/>
      <c r="C983" s="355"/>
      <c r="D983" s="355"/>
      <c r="E983" s="365"/>
      <c r="F983" s="355"/>
      <c r="G983" s="355"/>
      <c r="H983" s="355"/>
      <c r="I983" s="355"/>
      <c r="J983" s="355"/>
      <c r="K983" s="355"/>
      <c r="L983" s="355"/>
      <c r="M983" s="355"/>
      <c r="N983" s="355"/>
      <c r="O983" s="355"/>
      <c r="P983" s="355"/>
      <c r="Q983" s="355"/>
      <c r="R983" s="355"/>
      <c r="S983" s="355"/>
      <c r="T983" s="355"/>
      <c r="U983" s="355"/>
      <c r="V983" s="355"/>
      <c r="W983" s="355"/>
      <c r="X983" s="355"/>
      <c r="Y983" s="355"/>
      <c r="Z983" s="355"/>
      <c r="AA983" s="355"/>
    </row>
    <row r="984" spans="1:27" ht="14.25" customHeight="1" x14ac:dyDescent="0.2">
      <c r="A984" s="364"/>
      <c r="B984" s="355"/>
      <c r="C984" s="355"/>
      <c r="D984" s="355"/>
      <c r="E984" s="365"/>
      <c r="F984" s="355"/>
      <c r="G984" s="355"/>
      <c r="H984" s="355"/>
      <c r="I984" s="355"/>
      <c r="J984" s="355"/>
      <c r="K984" s="355"/>
      <c r="L984" s="355"/>
      <c r="M984" s="355"/>
      <c r="N984" s="355"/>
      <c r="O984" s="355"/>
      <c r="P984" s="355"/>
      <c r="Q984" s="355"/>
      <c r="R984" s="355"/>
      <c r="S984" s="355"/>
      <c r="T984" s="355"/>
      <c r="U984" s="355"/>
      <c r="V984" s="355"/>
      <c r="W984" s="355"/>
      <c r="X984" s="355"/>
      <c r="Y984" s="355"/>
      <c r="Z984" s="355"/>
      <c r="AA984" s="355"/>
    </row>
    <row r="985" spans="1:27" ht="14.25" customHeight="1" x14ac:dyDescent="0.2">
      <c r="A985" s="364"/>
      <c r="B985" s="355"/>
      <c r="C985" s="355"/>
      <c r="D985" s="355"/>
      <c r="E985" s="365"/>
      <c r="F985" s="355"/>
      <c r="G985" s="355"/>
      <c r="H985" s="355"/>
      <c r="I985" s="355"/>
      <c r="J985" s="355"/>
      <c r="K985" s="355"/>
      <c r="L985" s="355"/>
      <c r="M985" s="355"/>
      <c r="N985" s="355"/>
      <c r="O985" s="355"/>
      <c r="P985" s="355"/>
      <c r="Q985" s="355"/>
      <c r="R985" s="355"/>
      <c r="S985" s="355"/>
      <c r="T985" s="355"/>
      <c r="U985" s="355"/>
      <c r="V985" s="355"/>
      <c r="W985" s="355"/>
      <c r="X985" s="355"/>
      <c r="Y985" s="355"/>
      <c r="Z985" s="355"/>
      <c r="AA985" s="355"/>
    </row>
    <row r="986" spans="1:27" ht="14.25" customHeight="1" x14ac:dyDescent="0.2">
      <c r="A986" s="364"/>
      <c r="B986" s="355"/>
      <c r="C986" s="355"/>
      <c r="D986" s="355"/>
      <c r="E986" s="365"/>
      <c r="F986" s="355"/>
      <c r="G986" s="355"/>
      <c r="H986" s="355"/>
      <c r="I986" s="355"/>
      <c r="J986" s="355"/>
      <c r="K986" s="355"/>
      <c r="L986" s="355"/>
      <c r="M986" s="355"/>
      <c r="N986" s="355"/>
      <c r="O986" s="355"/>
      <c r="P986" s="355"/>
      <c r="Q986" s="355"/>
      <c r="R986" s="355"/>
      <c r="S986" s="355"/>
      <c r="T986" s="355"/>
      <c r="U986" s="355"/>
      <c r="V986" s="355"/>
      <c r="W986" s="355"/>
      <c r="X986" s="355"/>
      <c r="Y986" s="355"/>
      <c r="Z986" s="355"/>
      <c r="AA986" s="355"/>
    </row>
    <row r="987" spans="1:27" ht="14.25" customHeight="1" x14ac:dyDescent="0.2">
      <c r="A987" s="364"/>
      <c r="B987" s="355"/>
      <c r="C987" s="355"/>
      <c r="D987" s="355"/>
      <c r="E987" s="365"/>
      <c r="F987" s="355"/>
      <c r="G987" s="355"/>
      <c r="H987" s="355"/>
      <c r="I987" s="355"/>
      <c r="J987" s="355"/>
      <c r="K987" s="355"/>
      <c r="L987" s="355"/>
      <c r="M987" s="355"/>
      <c r="N987" s="355"/>
      <c r="O987" s="355"/>
      <c r="P987" s="355"/>
      <c r="Q987" s="355"/>
      <c r="R987" s="355"/>
      <c r="S987" s="355"/>
      <c r="T987" s="355"/>
      <c r="U987" s="355"/>
      <c r="V987" s="355"/>
      <c r="W987" s="355"/>
      <c r="X987" s="355"/>
      <c r="Y987" s="355"/>
      <c r="Z987" s="355"/>
      <c r="AA987" s="355"/>
    </row>
    <row r="988" spans="1:27" ht="14.25" customHeight="1" x14ac:dyDescent="0.2">
      <c r="A988" s="364"/>
      <c r="B988" s="355"/>
      <c r="C988" s="355"/>
      <c r="D988" s="355"/>
      <c r="E988" s="365"/>
      <c r="F988" s="355"/>
      <c r="G988" s="355"/>
      <c r="H988" s="355"/>
      <c r="I988" s="355"/>
      <c r="J988" s="355"/>
      <c r="K988" s="355"/>
      <c r="L988" s="355"/>
      <c r="M988" s="355"/>
      <c r="N988" s="355"/>
      <c r="O988" s="355"/>
      <c r="P988" s="355"/>
      <c r="Q988" s="355"/>
      <c r="R988" s="355"/>
      <c r="S988" s="355"/>
      <c r="T988" s="355"/>
      <c r="U988" s="355"/>
      <c r="V988" s="355"/>
      <c r="W988" s="355"/>
      <c r="X988" s="355"/>
      <c r="Y988" s="355"/>
      <c r="Z988" s="355"/>
      <c r="AA988" s="355"/>
    </row>
    <row r="989" spans="1:27" ht="14.25" customHeight="1" x14ac:dyDescent="0.2">
      <c r="A989" s="364"/>
      <c r="B989" s="355"/>
      <c r="C989" s="355"/>
      <c r="D989" s="355"/>
      <c r="E989" s="365"/>
      <c r="F989" s="355"/>
      <c r="G989" s="355"/>
      <c r="H989" s="355"/>
      <c r="I989" s="355"/>
      <c r="J989" s="355"/>
      <c r="K989" s="355"/>
      <c r="L989" s="355"/>
      <c r="M989" s="355"/>
      <c r="N989" s="355"/>
      <c r="O989" s="355"/>
      <c r="P989" s="355"/>
      <c r="Q989" s="355"/>
      <c r="R989" s="355"/>
      <c r="S989" s="355"/>
      <c r="T989" s="355"/>
      <c r="U989" s="355"/>
      <c r="V989" s="355"/>
      <c r="W989" s="355"/>
      <c r="X989" s="355"/>
      <c r="Y989" s="355"/>
      <c r="Z989" s="355"/>
      <c r="AA989" s="355"/>
    </row>
    <row r="990" spans="1:27" ht="14.25" customHeight="1" x14ac:dyDescent="0.2">
      <c r="A990" s="364"/>
      <c r="B990" s="355"/>
      <c r="C990" s="355"/>
      <c r="D990" s="355"/>
      <c r="E990" s="365"/>
      <c r="F990" s="355"/>
      <c r="G990" s="355"/>
      <c r="H990" s="355"/>
      <c r="I990" s="355"/>
      <c r="J990" s="355"/>
      <c r="K990" s="355"/>
      <c r="L990" s="355"/>
      <c r="M990" s="355"/>
      <c r="N990" s="355"/>
      <c r="O990" s="355"/>
      <c r="P990" s="355"/>
      <c r="Q990" s="355"/>
      <c r="R990" s="355"/>
      <c r="S990" s="355"/>
      <c r="T990" s="355"/>
      <c r="U990" s="355"/>
      <c r="V990" s="355"/>
      <c r="W990" s="355"/>
      <c r="X990" s="355"/>
      <c r="Y990" s="355"/>
      <c r="Z990" s="355"/>
      <c r="AA990" s="355"/>
    </row>
    <row r="991" spans="1:27" ht="14.25" customHeight="1" x14ac:dyDescent="0.2">
      <c r="A991" s="364"/>
      <c r="B991" s="355"/>
      <c r="C991" s="355"/>
      <c r="D991" s="355"/>
      <c r="E991" s="365"/>
      <c r="F991" s="355"/>
      <c r="G991" s="355"/>
      <c r="H991" s="355"/>
      <c r="I991" s="355"/>
      <c r="J991" s="355"/>
      <c r="K991" s="355"/>
      <c r="L991" s="355"/>
      <c r="M991" s="355"/>
      <c r="N991" s="355"/>
      <c r="O991" s="355"/>
      <c r="P991" s="355"/>
      <c r="Q991" s="355"/>
      <c r="R991" s="355"/>
      <c r="S991" s="355"/>
      <c r="T991" s="355"/>
      <c r="U991" s="355"/>
      <c r="V991" s="355"/>
      <c r="W991" s="355"/>
      <c r="X991" s="355"/>
      <c r="Y991" s="355"/>
      <c r="Z991" s="355"/>
      <c r="AA991" s="355"/>
    </row>
    <row r="992" spans="1:27" ht="14.25" customHeight="1" x14ac:dyDescent="0.2">
      <c r="A992" s="364"/>
      <c r="B992" s="355"/>
      <c r="C992" s="355"/>
      <c r="D992" s="355"/>
      <c r="E992" s="365"/>
      <c r="F992" s="355"/>
      <c r="G992" s="355"/>
      <c r="H992" s="355"/>
      <c r="I992" s="355"/>
      <c r="J992" s="355"/>
      <c r="K992" s="355"/>
      <c r="L992" s="355"/>
      <c r="M992" s="355"/>
      <c r="N992" s="355"/>
      <c r="O992" s="355"/>
      <c r="P992" s="355"/>
      <c r="Q992" s="355"/>
      <c r="R992" s="355"/>
      <c r="S992" s="355"/>
      <c r="T992" s="355"/>
      <c r="U992" s="355"/>
      <c r="V992" s="355"/>
      <c r="W992" s="355"/>
      <c r="X992" s="355"/>
      <c r="Y992" s="355"/>
      <c r="Z992" s="355"/>
      <c r="AA992" s="355"/>
    </row>
    <row r="993" spans="1:27" ht="14.25" customHeight="1" x14ac:dyDescent="0.2">
      <c r="A993" s="364"/>
      <c r="B993" s="355"/>
      <c r="C993" s="355"/>
      <c r="D993" s="355"/>
      <c r="E993" s="365"/>
      <c r="F993" s="355"/>
      <c r="G993" s="355"/>
      <c r="H993" s="355"/>
      <c r="I993" s="355"/>
      <c r="J993" s="355"/>
      <c r="K993" s="355"/>
      <c r="L993" s="355"/>
      <c r="M993" s="355"/>
      <c r="N993" s="355"/>
      <c r="O993" s="355"/>
      <c r="P993" s="355"/>
      <c r="Q993" s="355"/>
      <c r="R993" s="355"/>
      <c r="S993" s="355"/>
      <c r="T993" s="355"/>
      <c r="U993" s="355"/>
      <c r="V993" s="355"/>
      <c r="W993" s="355"/>
      <c r="X993" s="355"/>
      <c r="Y993" s="355"/>
      <c r="Z993" s="355"/>
      <c r="AA993" s="355"/>
    </row>
    <row r="994" spans="1:27" ht="14.25" customHeight="1" x14ac:dyDescent="0.2">
      <c r="A994" s="364"/>
      <c r="B994" s="355"/>
      <c r="C994" s="355"/>
      <c r="D994" s="355"/>
      <c r="E994" s="365"/>
      <c r="F994" s="355"/>
      <c r="G994" s="355"/>
      <c r="H994" s="355"/>
      <c r="I994" s="355"/>
      <c r="J994" s="355"/>
      <c r="K994" s="355"/>
      <c r="L994" s="355"/>
      <c r="M994" s="355"/>
      <c r="N994" s="355"/>
      <c r="O994" s="355"/>
      <c r="P994" s="355"/>
      <c r="Q994" s="355"/>
      <c r="R994" s="355"/>
      <c r="S994" s="355"/>
      <c r="T994" s="355"/>
      <c r="U994" s="355"/>
      <c r="V994" s="355"/>
      <c r="W994" s="355"/>
      <c r="X994" s="355"/>
      <c r="Y994" s="355"/>
      <c r="Z994" s="355"/>
      <c r="AA994" s="355"/>
    </row>
    <row r="995" spans="1:27" ht="14.25" customHeight="1" x14ac:dyDescent="0.2">
      <c r="A995" s="364"/>
      <c r="B995" s="355"/>
      <c r="C995" s="355"/>
      <c r="D995" s="355"/>
      <c r="E995" s="365"/>
      <c r="F995" s="355"/>
      <c r="G995" s="355"/>
      <c r="H995" s="355"/>
      <c r="I995" s="355"/>
      <c r="J995" s="355"/>
      <c r="K995" s="355"/>
      <c r="L995" s="355"/>
      <c r="M995" s="355"/>
      <c r="N995" s="355"/>
      <c r="O995" s="355"/>
      <c r="P995" s="355"/>
      <c r="Q995" s="355"/>
      <c r="R995" s="355"/>
      <c r="S995" s="355"/>
      <c r="T995" s="355"/>
      <c r="U995" s="355"/>
      <c r="V995" s="355"/>
      <c r="W995" s="355"/>
      <c r="X995" s="355"/>
      <c r="Y995" s="355"/>
      <c r="Z995" s="355"/>
      <c r="AA995" s="355"/>
    </row>
    <row r="996" spans="1:27" ht="14.25" customHeight="1" x14ac:dyDescent="0.2">
      <c r="A996" s="364"/>
      <c r="B996" s="355"/>
      <c r="C996" s="355"/>
      <c r="D996" s="355"/>
      <c r="E996" s="365"/>
      <c r="F996" s="355"/>
      <c r="G996" s="355"/>
      <c r="H996" s="355"/>
      <c r="I996" s="355"/>
      <c r="J996" s="355"/>
      <c r="K996" s="355"/>
      <c r="L996" s="355"/>
      <c r="M996" s="355"/>
      <c r="N996" s="355"/>
      <c r="O996" s="355"/>
      <c r="P996" s="355"/>
      <c r="Q996" s="355"/>
      <c r="R996" s="355"/>
      <c r="S996" s="355"/>
      <c r="T996" s="355"/>
      <c r="U996" s="355"/>
      <c r="V996" s="355"/>
      <c r="W996" s="355"/>
      <c r="X996" s="355"/>
      <c r="Y996" s="355"/>
      <c r="Z996" s="355"/>
      <c r="AA996" s="355"/>
    </row>
    <row r="997" spans="1:27" ht="14.25" customHeight="1" x14ac:dyDescent="0.2">
      <c r="A997" s="364"/>
      <c r="B997" s="355"/>
      <c r="C997" s="355"/>
      <c r="D997" s="355"/>
      <c r="E997" s="365"/>
      <c r="F997" s="355"/>
      <c r="G997" s="355"/>
      <c r="H997" s="355"/>
      <c r="I997" s="355"/>
      <c r="J997" s="355"/>
      <c r="K997" s="355"/>
      <c r="L997" s="355"/>
      <c r="M997" s="355"/>
      <c r="N997" s="355"/>
      <c r="O997" s="355"/>
      <c r="P997" s="355"/>
      <c r="Q997" s="355"/>
      <c r="R997" s="355"/>
      <c r="S997" s="355"/>
      <c r="T997" s="355"/>
      <c r="U997" s="355"/>
      <c r="V997" s="355"/>
      <c r="W997" s="355"/>
      <c r="X997" s="355"/>
      <c r="Y997" s="355"/>
      <c r="Z997" s="355"/>
      <c r="AA997" s="355"/>
    </row>
    <row r="998" spans="1:27" ht="14.25" customHeight="1" x14ac:dyDescent="0.2">
      <c r="A998" s="364"/>
      <c r="B998" s="355"/>
      <c r="C998" s="355"/>
      <c r="D998" s="355"/>
      <c r="E998" s="365"/>
      <c r="F998" s="355"/>
      <c r="G998" s="355"/>
      <c r="H998" s="355"/>
      <c r="I998" s="355"/>
      <c r="J998" s="355"/>
      <c r="K998" s="355"/>
      <c r="L998" s="355"/>
      <c r="M998" s="355"/>
      <c r="N998" s="355"/>
      <c r="O998" s="355"/>
      <c r="P998" s="355"/>
      <c r="Q998" s="355"/>
      <c r="R998" s="355"/>
      <c r="S998" s="355"/>
      <c r="T998" s="355"/>
      <c r="U998" s="355"/>
      <c r="V998" s="355"/>
      <c r="W998" s="355"/>
      <c r="X998" s="355"/>
      <c r="Y998" s="355"/>
      <c r="Z998" s="355"/>
      <c r="AA998" s="355"/>
    </row>
  </sheetData>
  <sheetProtection password="CBC5" sheet="1" objects="1" scenarios="1" formatCells="0" formatColumns="0" formatRows="0" selectLockedCells="1"/>
  <autoFilter ref="A14:E30"/>
  <mergeCells count="4">
    <mergeCell ref="C32:E32"/>
    <mergeCell ref="B13:C13"/>
    <mergeCell ref="G9:H9"/>
    <mergeCell ref="A30:B30"/>
  </mergeCells>
  <printOptions horizontalCentered="1"/>
  <pageMargins left="0.78740157480314965" right="0.39370078740157483" top="0.78740157480314965" bottom="0.39370078740157483" header="0" footer="0"/>
  <pageSetup paperSize="9" scale="65" fitToHeight="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view="pageBreakPreview" zoomScale="55" zoomScaleNormal="70" zoomScaleSheetLayoutView="55" workbookViewId="0">
      <selection activeCell="E16" sqref="E16"/>
    </sheetView>
  </sheetViews>
  <sheetFormatPr defaultColWidth="14.42578125" defaultRowHeight="15" customHeight="1" x14ac:dyDescent="0.2"/>
  <cols>
    <col min="1" max="1" width="33.42578125" style="67" customWidth="1"/>
    <col min="2" max="2" width="83.7109375" style="67" customWidth="1"/>
    <col min="3" max="3" width="16" style="67" customWidth="1"/>
    <col min="4" max="4" width="38.42578125" style="67" customWidth="1"/>
    <col min="5" max="5" width="27.85546875" style="67" customWidth="1"/>
    <col min="6" max="6" width="26.7109375" style="67" customWidth="1"/>
    <col min="7" max="7" width="25" style="67" customWidth="1"/>
    <col min="8" max="8" width="29.85546875" style="67" customWidth="1"/>
    <col min="9" max="9" width="25.7109375" style="67" customWidth="1"/>
    <col min="10" max="10" width="27.140625" style="67" customWidth="1"/>
    <col min="11" max="22" width="27.42578125" style="67" customWidth="1"/>
    <col min="23" max="23" width="17.42578125" style="67" customWidth="1"/>
    <col min="24" max="24" width="13" style="67" customWidth="1"/>
    <col min="25" max="25" width="9.140625" style="67" customWidth="1"/>
    <col min="26" max="26" width="11.28515625" style="67" customWidth="1"/>
    <col min="27" max="16384" width="14.42578125" style="67"/>
  </cols>
  <sheetData>
    <row r="1" spans="1:26" ht="52.5" customHeight="1" x14ac:dyDescent="0.6">
      <c r="A1" s="68"/>
      <c r="B1" s="593"/>
      <c r="C1" s="593"/>
      <c r="D1" s="593"/>
      <c r="E1" s="593"/>
      <c r="F1" s="593"/>
      <c r="G1" s="593"/>
      <c r="H1" s="593"/>
      <c r="I1" s="382"/>
      <c r="J1" s="108"/>
    </row>
    <row r="2" spans="1:26" ht="7.5" customHeight="1" x14ac:dyDescent="0.4">
      <c r="A2" s="69"/>
      <c r="B2" s="433"/>
      <c r="C2" s="428"/>
      <c r="D2" s="428"/>
      <c r="E2" s="428"/>
      <c r="F2" s="428"/>
      <c r="G2" s="297"/>
      <c r="H2" s="297"/>
      <c r="I2" s="297"/>
      <c r="J2" s="108"/>
    </row>
    <row r="3" spans="1:26" ht="20.25" customHeight="1" x14ac:dyDescent="0.2">
      <c r="A3" s="383"/>
      <c r="B3" s="594"/>
      <c r="C3" s="594"/>
      <c r="D3" s="594"/>
      <c r="E3" s="594"/>
      <c r="F3" s="594"/>
      <c r="G3" s="594"/>
      <c r="H3" s="594"/>
      <c r="I3" s="384"/>
      <c r="J3" s="108"/>
    </row>
    <row r="4" spans="1:26" ht="24" customHeight="1" x14ac:dyDescent="0.2">
      <c r="A4" s="383"/>
      <c r="B4" s="595"/>
      <c r="C4" s="595"/>
      <c r="D4" s="595"/>
      <c r="E4" s="595"/>
      <c r="F4" s="595"/>
      <c r="G4" s="595"/>
      <c r="H4" s="595"/>
      <c r="I4" s="385"/>
      <c r="J4" s="108"/>
    </row>
    <row r="5" spans="1:26" ht="12" customHeight="1" thickBot="1" x14ac:dyDescent="0.25">
      <c r="A5" s="386"/>
      <c r="B5" s="387"/>
      <c r="C5" s="434"/>
      <c r="D5" s="435"/>
      <c r="E5" s="388"/>
      <c r="F5" s="436"/>
      <c r="G5" s="388"/>
      <c r="H5" s="388"/>
      <c r="I5" s="388"/>
      <c r="J5" s="108"/>
      <c r="K5" s="108"/>
      <c r="M5" s="389"/>
      <c r="O5" s="389"/>
      <c r="R5" s="389"/>
      <c r="T5" s="389"/>
      <c r="U5" s="389"/>
      <c r="V5" s="389"/>
    </row>
    <row r="6" spans="1:26" ht="20.25" x14ac:dyDescent="0.2">
      <c r="A6" s="403" t="s">
        <v>0</v>
      </c>
      <c r="B6" s="404" t="s">
        <v>1450</v>
      </c>
      <c r="C6" s="600"/>
      <c r="D6" s="600"/>
      <c r="E6" s="405"/>
      <c r="F6" s="406"/>
      <c r="G6" s="406"/>
      <c r="H6" s="406"/>
      <c r="I6" s="469"/>
      <c r="J6" s="470"/>
      <c r="K6" s="470"/>
      <c r="L6" s="470"/>
      <c r="M6" s="471"/>
      <c r="N6" s="470"/>
      <c r="O6" s="471"/>
      <c r="P6" s="470"/>
      <c r="Q6" s="470"/>
      <c r="R6" s="471"/>
      <c r="S6" s="470"/>
      <c r="T6" s="471"/>
      <c r="U6" s="471"/>
      <c r="V6" s="471"/>
    </row>
    <row r="7" spans="1:26" ht="8.25" customHeight="1" x14ac:dyDescent="0.2">
      <c r="A7" s="407"/>
      <c r="B7" s="405"/>
      <c r="C7" s="408"/>
      <c r="D7" s="408"/>
      <c r="E7" s="405"/>
      <c r="F7" s="406"/>
      <c r="G7" s="406"/>
      <c r="H7" s="406"/>
      <c r="I7" s="405"/>
      <c r="J7" s="285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</row>
    <row r="8" spans="1:26" ht="19.5" customHeight="1" x14ac:dyDescent="0.2">
      <c r="A8" s="409" t="s">
        <v>1</v>
      </c>
      <c r="B8" s="410" t="s">
        <v>1451</v>
      </c>
      <c r="C8" s="600"/>
      <c r="D8" s="600"/>
      <c r="E8" s="405"/>
      <c r="F8" s="601"/>
      <c r="G8" s="601"/>
      <c r="H8" s="411"/>
      <c r="I8" s="472"/>
      <c r="J8" s="285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</row>
    <row r="9" spans="1:26" ht="9.75" customHeight="1" x14ac:dyDescent="0.2">
      <c r="A9" s="409"/>
      <c r="B9" s="412"/>
      <c r="C9" s="413"/>
      <c r="D9" s="413"/>
      <c r="E9" s="405"/>
      <c r="F9" s="414"/>
      <c r="G9" s="405"/>
      <c r="H9" s="405"/>
      <c r="I9" s="472"/>
      <c r="J9" s="285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</row>
    <row r="10" spans="1:26" ht="24" customHeight="1" x14ac:dyDescent="0.3">
      <c r="A10" s="409" t="s">
        <v>2</v>
      </c>
      <c r="B10" s="447" t="s">
        <v>1445</v>
      </c>
      <c r="C10" s="447"/>
      <c r="D10" s="415"/>
      <c r="E10" s="405"/>
      <c r="F10" s="601" t="s">
        <v>3</v>
      </c>
      <c r="G10" s="601"/>
      <c r="H10" s="416" t="e">
        <f>'Resumo '!E11</f>
        <v>#VALUE!</v>
      </c>
      <c r="I10" s="473"/>
      <c r="J10" s="285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</row>
    <row r="11" spans="1:26" ht="8.25" customHeight="1" thickBot="1" x14ac:dyDescent="0.25">
      <c r="A11" s="474"/>
      <c r="B11" s="405"/>
      <c r="C11" s="408"/>
      <c r="D11" s="475"/>
      <c r="E11" s="405"/>
      <c r="F11" s="405"/>
      <c r="G11" s="405"/>
      <c r="H11" s="472"/>
      <c r="I11" s="476"/>
      <c r="J11" s="285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</row>
    <row r="12" spans="1:26" ht="9.75" customHeight="1" thickBot="1" x14ac:dyDescent="0.25">
      <c r="A12" s="477"/>
      <c r="B12" s="478"/>
      <c r="C12" s="478"/>
      <c r="D12" s="479"/>
      <c r="E12" s="480"/>
      <c r="F12" s="481"/>
      <c r="G12" s="480"/>
      <c r="H12" s="481"/>
      <c r="I12" s="482"/>
      <c r="J12" s="483"/>
      <c r="K12" s="484"/>
      <c r="L12" s="484"/>
      <c r="M12" s="484"/>
      <c r="N12" s="484"/>
      <c r="O12" s="484"/>
      <c r="P12" s="484"/>
      <c r="Q12" s="485"/>
      <c r="R12" s="485"/>
      <c r="S12" s="485"/>
      <c r="T12" s="485"/>
      <c r="U12" s="485"/>
      <c r="V12" s="485"/>
      <c r="W12" s="390"/>
      <c r="X12" s="390"/>
      <c r="Y12" s="390"/>
      <c r="Z12" s="390"/>
    </row>
    <row r="13" spans="1:26" ht="19.5" customHeight="1" x14ac:dyDescent="0.2">
      <c r="A13" s="611" t="s">
        <v>5</v>
      </c>
      <c r="B13" s="613" t="s">
        <v>1294</v>
      </c>
      <c r="C13" s="417" t="s">
        <v>1333</v>
      </c>
      <c r="D13" s="417" t="s">
        <v>1334</v>
      </c>
      <c r="E13" s="607">
        <v>1</v>
      </c>
      <c r="F13" s="607">
        <v>2</v>
      </c>
      <c r="G13" s="607">
        <v>3</v>
      </c>
      <c r="H13" s="607">
        <v>4</v>
      </c>
      <c r="I13" s="607">
        <v>5</v>
      </c>
      <c r="J13" s="607">
        <v>6</v>
      </c>
      <c r="K13" s="607">
        <v>7</v>
      </c>
      <c r="L13" s="607">
        <v>8</v>
      </c>
      <c r="M13" s="607">
        <v>9</v>
      </c>
      <c r="N13" s="607">
        <v>10</v>
      </c>
      <c r="O13" s="607">
        <v>11</v>
      </c>
      <c r="P13" s="607">
        <v>12</v>
      </c>
      <c r="Q13" s="607">
        <v>13</v>
      </c>
      <c r="R13" s="607">
        <v>14</v>
      </c>
      <c r="S13" s="607">
        <v>15</v>
      </c>
      <c r="T13" s="607">
        <v>16</v>
      </c>
      <c r="U13" s="607">
        <v>17</v>
      </c>
      <c r="V13" s="609">
        <v>18</v>
      </c>
      <c r="W13" s="106"/>
      <c r="X13" s="106"/>
      <c r="Y13" s="106"/>
      <c r="Z13" s="106"/>
    </row>
    <row r="14" spans="1:26" ht="19.5" customHeight="1" thickBot="1" x14ac:dyDescent="0.25">
      <c r="A14" s="612"/>
      <c r="B14" s="614"/>
      <c r="C14" s="418" t="s">
        <v>1335</v>
      </c>
      <c r="D14" s="418" t="s">
        <v>1336</v>
      </c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10"/>
      <c r="W14" s="106"/>
      <c r="X14" s="106"/>
      <c r="Y14" s="106"/>
      <c r="Z14" s="106"/>
    </row>
    <row r="15" spans="1:26" ht="19.5" customHeight="1" x14ac:dyDescent="0.25">
      <c r="A15" s="419"/>
      <c r="B15" s="419"/>
      <c r="C15" s="419"/>
      <c r="D15" s="419"/>
      <c r="E15" s="419"/>
      <c r="F15" s="419"/>
      <c r="G15" s="420"/>
      <c r="H15" s="420"/>
      <c r="I15" s="420"/>
      <c r="J15" s="420"/>
      <c r="K15" s="420"/>
      <c r="L15" s="420"/>
      <c r="M15" s="420"/>
      <c r="N15" s="420"/>
      <c r="O15" s="421"/>
      <c r="P15" s="421"/>
      <c r="Q15" s="421"/>
      <c r="R15" s="421"/>
      <c r="S15" s="421"/>
      <c r="T15" s="421"/>
      <c r="U15" s="421"/>
      <c r="V15" s="421"/>
      <c r="W15" s="301"/>
      <c r="X15" s="301"/>
      <c r="Y15" s="301"/>
      <c r="Z15" s="301"/>
    </row>
    <row r="16" spans="1:26" ht="19.5" customHeight="1" x14ac:dyDescent="0.2">
      <c r="A16" s="615">
        <v>1</v>
      </c>
      <c r="B16" s="616" t="s">
        <v>12</v>
      </c>
      <c r="C16" s="616" t="e">
        <f>'Resumo '!E15</f>
        <v>#DIV/0!</v>
      </c>
      <c r="D16" s="617" t="e">
        <f>'Resumo '!D15</f>
        <v>#VALUE!</v>
      </c>
      <c r="E16" s="649"/>
      <c r="F16" s="650"/>
      <c r="G16" s="650"/>
      <c r="H16" s="650"/>
      <c r="I16" s="650"/>
      <c r="J16" s="650"/>
      <c r="K16" s="650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391"/>
      <c r="X16" s="391"/>
      <c r="Y16" s="301"/>
      <c r="Z16" s="301"/>
    </row>
    <row r="17" spans="1:26" ht="19.5" customHeight="1" thickBot="1" x14ac:dyDescent="0.25">
      <c r="A17" s="603"/>
      <c r="B17" s="603"/>
      <c r="C17" s="603"/>
      <c r="D17" s="603"/>
      <c r="E17" s="422" t="e">
        <f>E16*$D$16</f>
        <v>#VALUE!</v>
      </c>
      <c r="F17" s="422" t="e">
        <f t="shared" ref="F17:V17" si="0">F16*$D$16</f>
        <v>#VALUE!</v>
      </c>
      <c r="G17" s="422" t="e">
        <f t="shared" si="0"/>
        <v>#VALUE!</v>
      </c>
      <c r="H17" s="422" t="e">
        <f t="shared" si="0"/>
        <v>#VALUE!</v>
      </c>
      <c r="I17" s="422" t="e">
        <f t="shared" si="0"/>
        <v>#VALUE!</v>
      </c>
      <c r="J17" s="422" t="e">
        <f t="shared" si="0"/>
        <v>#VALUE!</v>
      </c>
      <c r="K17" s="422" t="e">
        <f t="shared" si="0"/>
        <v>#VALUE!</v>
      </c>
      <c r="L17" s="422" t="e">
        <f t="shared" si="0"/>
        <v>#VALUE!</v>
      </c>
      <c r="M17" s="422" t="e">
        <f t="shared" si="0"/>
        <v>#VALUE!</v>
      </c>
      <c r="N17" s="422" t="e">
        <f t="shared" si="0"/>
        <v>#VALUE!</v>
      </c>
      <c r="O17" s="422" t="e">
        <f t="shared" si="0"/>
        <v>#VALUE!</v>
      </c>
      <c r="P17" s="422" t="e">
        <f t="shared" si="0"/>
        <v>#VALUE!</v>
      </c>
      <c r="Q17" s="422" t="e">
        <f t="shared" si="0"/>
        <v>#VALUE!</v>
      </c>
      <c r="R17" s="422" t="e">
        <f t="shared" si="0"/>
        <v>#VALUE!</v>
      </c>
      <c r="S17" s="422" t="e">
        <f t="shared" si="0"/>
        <v>#VALUE!</v>
      </c>
      <c r="T17" s="422" t="e">
        <f t="shared" si="0"/>
        <v>#VALUE!</v>
      </c>
      <c r="U17" s="422" t="e">
        <f t="shared" si="0"/>
        <v>#VALUE!</v>
      </c>
      <c r="V17" s="422" t="e">
        <f t="shared" si="0"/>
        <v>#VALUE!</v>
      </c>
      <c r="W17" s="392"/>
      <c r="X17" s="393"/>
      <c r="Y17" s="393"/>
      <c r="Z17" s="393"/>
    </row>
    <row r="18" spans="1:26" ht="19.5" customHeight="1" x14ac:dyDescent="0.2">
      <c r="A18" s="619">
        <v>2</v>
      </c>
      <c r="B18" s="618" t="s">
        <v>79</v>
      </c>
      <c r="C18" s="602" t="e">
        <f>'Resumo '!E16</f>
        <v>#DIV/0!</v>
      </c>
      <c r="D18" s="617" t="e">
        <f>'Resumo '!D16</f>
        <v>#VALUE!</v>
      </c>
      <c r="E18" s="651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391"/>
      <c r="X18" s="391"/>
      <c r="Y18" s="301"/>
      <c r="Z18" s="301"/>
    </row>
    <row r="19" spans="1:26" ht="19.5" customHeight="1" thickBot="1" x14ac:dyDescent="0.25">
      <c r="A19" s="603"/>
      <c r="B19" s="603"/>
      <c r="C19" s="603"/>
      <c r="D19" s="603"/>
      <c r="E19" s="422" t="e">
        <f>E18*$D$18</f>
        <v>#VALUE!</v>
      </c>
      <c r="F19" s="422" t="e">
        <f t="shared" ref="F19:V19" si="1">F18*$D$18</f>
        <v>#VALUE!</v>
      </c>
      <c r="G19" s="422" t="e">
        <f t="shared" si="1"/>
        <v>#VALUE!</v>
      </c>
      <c r="H19" s="422" t="e">
        <f t="shared" si="1"/>
        <v>#VALUE!</v>
      </c>
      <c r="I19" s="422" t="e">
        <f t="shared" si="1"/>
        <v>#VALUE!</v>
      </c>
      <c r="J19" s="422" t="e">
        <f t="shared" si="1"/>
        <v>#VALUE!</v>
      </c>
      <c r="K19" s="422" t="e">
        <f t="shared" si="1"/>
        <v>#VALUE!</v>
      </c>
      <c r="L19" s="422" t="e">
        <f t="shared" si="1"/>
        <v>#VALUE!</v>
      </c>
      <c r="M19" s="422" t="e">
        <f t="shared" si="1"/>
        <v>#VALUE!</v>
      </c>
      <c r="N19" s="422" t="e">
        <f t="shared" si="1"/>
        <v>#VALUE!</v>
      </c>
      <c r="O19" s="422" t="e">
        <f t="shared" si="1"/>
        <v>#VALUE!</v>
      </c>
      <c r="P19" s="422" t="e">
        <f t="shared" si="1"/>
        <v>#VALUE!</v>
      </c>
      <c r="Q19" s="422" t="e">
        <f t="shared" si="1"/>
        <v>#VALUE!</v>
      </c>
      <c r="R19" s="422" t="e">
        <f t="shared" si="1"/>
        <v>#VALUE!</v>
      </c>
      <c r="S19" s="422" t="e">
        <f t="shared" si="1"/>
        <v>#VALUE!</v>
      </c>
      <c r="T19" s="422" t="e">
        <f t="shared" si="1"/>
        <v>#VALUE!</v>
      </c>
      <c r="U19" s="422" t="e">
        <f t="shared" si="1"/>
        <v>#VALUE!</v>
      </c>
      <c r="V19" s="422" t="e">
        <f t="shared" si="1"/>
        <v>#VALUE!</v>
      </c>
      <c r="W19" s="392"/>
      <c r="X19" s="393"/>
      <c r="Y19" s="301"/>
      <c r="Z19" s="301"/>
    </row>
    <row r="20" spans="1:26" ht="19.5" customHeight="1" x14ac:dyDescent="0.2">
      <c r="A20" s="619">
        <v>3</v>
      </c>
      <c r="B20" s="618" t="s">
        <v>1414</v>
      </c>
      <c r="C20" s="602" t="e">
        <f>'Resumo '!E17</f>
        <v>#DIV/0!</v>
      </c>
      <c r="D20" s="617" t="e">
        <f>'Resumo '!D17</f>
        <v>#VALUE!</v>
      </c>
      <c r="E20" s="651"/>
      <c r="F20" s="652"/>
      <c r="G20" s="652"/>
      <c r="H20" s="652"/>
      <c r="I20" s="652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3"/>
      <c r="W20" s="391"/>
      <c r="X20" s="391"/>
      <c r="Y20" s="301"/>
      <c r="Z20" s="301"/>
    </row>
    <row r="21" spans="1:26" ht="19.5" customHeight="1" thickBot="1" x14ac:dyDescent="0.25">
      <c r="A21" s="603"/>
      <c r="B21" s="603"/>
      <c r="C21" s="603"/>
      <c r="D21" s="603"/>
      <c r="E21" s="422" t="e">
        <f>E20*$D$20</f>
        <v>#VALUE!</v>
      </c>
      <c r="F21" s="422" t="e">
        <f t="shared" ref="F21:V21" si="2">F20*$D$20</f>
        <v>#VALUE!</v>
      </c>
      <c r="G21" s="422" t="e">
        <f t="shared" si="2"/>
        <v>#VALUE!</v>
      </c>
      <c r="H21" s="422" t="e">
        <f t="shared" si="2"/>
        <v>#VALUE!</v>
      </c>
      <c r="I21" s="422" t="e">
        <f t="shared" si="2"/>
        <v>#VALUE!</v>
      </c>
      <c r="J21" s="422" t="e">
        <f t="shared" si="2"/>
        <v>#VALUE!</v>
      </c>
      <c r="K21" s="422" t="e">
        <f t="shared" si="2"/>
        <v>#VALUE!</v>
      </c>
      <c r="L21" s="422" t="e">
        <f t="shared" si="2"/>
        <v>#VALUE!</v>
      </c>
      <c r="M21" s="422" t="e">
        <f t="shared" si="2"/>
        <v>#VALUE!</v>
      </c>
      <c r="N21" s="422" t="e">
        <f t="shared" si="2"/>
        <v>#VALUE!</v>
      </c>
      <c r="O21" s="422" t="e">
        <f t="shared" si="2"/>
        <v>#VALUE!</v>
      </c>
      <c r="P21" s="422" t="e">
        <f t="shared" si="2"/>
        <v>#VALUE!</v>
      </c>
      <c r="Q21" s="422" t="e">
        <f t="shared" si="2"/>
        <v>#VALUE!</v>
      </c>
      <c r="R21" s="422" t="e">
        <f t="shared" si="2"/>
        <v>#VALUE!</v>
      </c>
      <c r="S21" s="422" t="e">
        <f t="shared" si="2"/>
        <v>#VALUE!</v>
      </c>
      <c r="T21" s="422" t="e">
        <f t="shared" si="2"/>
        <v>#VALUE!</v>
      </c>
      <c r="U21" s="422" t="e">
        <f t="shared" si="2"/>
        <v>#VALUE!</v>
      </c>
      <c r="V21" s="422" t="e">
        <f t="shared" si="2"/>
        <v>#VALUE!</v>
      </c>
      <c r="W21" s="392"/>
      <c r="X21" s="393"/>
      <c r="Y21" s="301"/>
      <c r="Z21" s="301"/>
    </row>
    <row r="22" spans="1:26" ht="19.5" customHeight="1" x14ac:dyDescent="0.2">
      <c r="A22" s="619">
        <v>4</v>
      </c>
      <c r="B22" s="618" t="s">
        <v>181</v>
      </c>
      <c r="C22" s="602" t="e">
        <f>'Resumo '!E18</f>
        <v>#DIV/0!</v>
      </c>
      <c r="D22" s="617" t="e">
        <f>'Resumo '!D18</f>
        <v>#VALUE!</v>
      </c>
      <c r="E22" s="651"/>
      <c r="F22" s="652"/>
      <c r="G22" s="652"/>
      <c r="H22" s="652"/>
      <c r="I22" s="652"/>
      <c r="J22" s="652"/>
      <c r="K22" s="652"/>
      <c r="L22" s="652"/>
      <c r="M22" s="652"/>
      <c r="N22" s="652"/>
      <c r="O22" s="652"/>
      <c r="P22" s="652"/>
      <c r="Q22" s="652"/>
      <c r="R22" s="652"/>
      <c r="S22" s="652"/>
      <c r="T22" s="652"/>
      <c r="U22" s="652"/>
      <c r="V22" s="653"/>
      <c r="W22" s="391"/>
      <c r="X22" s="391"/>
      <c r="Y22" s="301"/>
      <c r="Z22" s="301"/>
    </row>
    <row r="23" spans="1:26" ht="19.5" customHeight="1" thickBot="1" x14ac:dyDescent="0.25">
      <c r="A23" s="603"/>
      <c r="B23" s="603"/>
      <c r="C23" s="603"/>
      <c r="D23" s="603"/>
      <c r="E23" s="422" t="e">
        <f>E22*$D$22</f>
        <v>#VALUE!</v>
      </c>
      <c r="F23" s="422" t="e">
        <f t="shared" ref="F23:V23" si="3">F22*$D$22</f>
        <v>#VALUE!</v>
      </c>
      <c r="G23" s="422" t="e">
        <f t="shared" si="3"/>
        <v>#VALUE!</v>
      </c>
      <c r="H23" s="422" t="e">
        <f t="shared" si="3"/>
        <v>#VALUE!</v>
      </c>
      <c r="I23" s="422" t="e">
        <f t="shared" si="3"/>
        <v>#VALUE!</v>
      </c>
      <c r="J23" s="422" t="e">
        <f t="shared" si="3"/>
        <v>#VALUE!</v>
      </c>
      <c r="K23" s="422" t="e">
        <f t="shared" si="3"/>
        <v>#VALUE!</v>
      </c>
      <c r="L23" s="422" t="e">
        <f t="shared" si="3"/>
        <v>#VALUE!</v>
      </c>
      <c r="M23" s="422" t="e">
        <f t="shared" si="3"/>
        <v>#VALUE!</v>
      </c>
      <c r="N23" s="422" t="e">
        <f t="shared" si="3"/>
        <v>#VALUE!</v>
      </c>
      <c r="O23" s="422" t="e">
        <f t="shared" si="3"/>
        <v>#VALUE!</v>
      </c>
      <c r="P23" s="422" t="e">
        <f t="shared" si="3"/>
        <v>#VALUE!</v>
      </c>
      <c r="Q23" s="422" t="e">
        <f t="shared" si="3"/>
        <v>#VALUE!</v>
      </c>
      <c r="R23" s="422" t="e">
        <f t="shared" si="3"/>
        <v>#VALUE!</v>
      </c>
      <c r="S23" s="422" t="e">
        <f t="shared" si="3"/>
        <v>#VALUE!</v>
      </c>
      <c r="T23" s="422" t="e">
        <f t="shared" si="3"/>
        <v>#VALUE!</v>
      </c>
      <c r="U23" s="422" t="e">
        <f t="shared" si="3"/>
        <v>#VALUE!</v>
      </c>
      <c r="V23" s="422" t="e">
        <f t="shared" si="3"/>
        <v>#VALUE!</v>
      </c>
      <c r="W23" s="392"/>
      <c r="X23" s="393"/>
      <c r="Y23" s="301"/>
      <c r="Z23" s="301"/>
    </row>
    <row r="24" spans="1:26" ht="19.5" customHeight="1" x14ac:dyDescent="0.2">
      <c r="A24" s="619">
        <v>5</v>
      </c>
      <c r="B24" s="618" t="s">
        <v>211</v>
      </c>
      <c r="C24" s="602" t="e">
        <f>'Resumo '!E19</f>
        <v>#DIV/0!</v>
      </c>
      <c r="D24" s="617" t="e">
        <f>'Resumo '!D19</f>
        <v>#VALUE!</v>
      </c>
      <c r="E24" s="651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3"/>
      <c r="W24" s="391"/>
      <c r="X24" s="391"/>
      <c r="Y24" s="301"/>
      <c r="Z24" s="301"/>
    </row>
    <row r="25" spans="1:26" ht="19.5" customHeight="1" thickBot="1" x14ac:dyDescent="0.25">
      <c r="A25" s="603"/>
      <c r="B25" s="603"/>
      <c r="C25" s="603"/>
      <c r="D25" s="603"/>
      <c r="E25" s="422" t="e">
        <f>E24*$D$24</f>
        <v>#VALUE!</v>
      </c>
      <c r="F25" s="422" t="e">
        <f t="shared" ref="F25:V25" si="4">F24*$D$24</f>
        <v>#VALUE!</v>
      </c>
      <c r="G25" s="422" t="e">
        <f t="shared" si="4"/>
        <v>#VALUE!</v>
      </c>
      <c r="H25" s="422" t="e">
        <f t="shared" si="4"/>
        <v>#VALUE!</v>
      </c>
      <c r="I25" s="422" t="e">
        <f t="shared" si="4"/>
        <v>#VALUE!</v>
      </c>
      <c r="J25" s="422" t="e">
        <f t="shared" si="4"/>
        <v>#VALUE!</v>
      </c>
      <c r="K25" s="422" t="e">
        <f t="shared" si="4"/>
        <v>#VALUE!</v>
      </c>
      <c r="L25" s="422" t="e">
        <f t="shared" si="4"/>
        <v>#VALUE!</v>
      </c>
      <c r="M25" s="422" t="e">
        <f t="shared" si="4"/>
        <v>#VALUE!</v>
      </c>
      <c r="N25" s="422" t="e">
        <f t="shared" si="4"/>
        <v>#VALUE!</v>
      </c>
      <c r="O25" s="422" t="e">
        <f t="shared" si="4"/>
        <v>#VALUE!</v>
      </c>
      <c r="P25" s="422" t="e">
        <f t="shared" si="4"/>
        <v>#VALUE!</v>
      </c>
      <c r="Q25" s="422" t="e">
        <f t="shared" si="4"/>
        <v>#VALUE!</v>
      </c>
      <c r="R25" s="422" t="e">
        <f t="shared" si="4"/>
        <v>#VALUE!</v>
      </c>
      <c r="S25" s="422" t="e">
        <f t="shared" si="4"/>
        <v>#VALUE!</v>
      </c>
      <c r="T25" s="422" t="e">
        <f t="shared" si="4"/>
        <v>#VALUE!</v>
      </c>
      <c r="U25" s="422" t="e">
        <f t="shared" si="4"/>
        <v>#VALUE!</v>
      </c>
      <c r="V25" s="422" t="e">
        <f t="shared" si="4"/>
        <v>#VALUE!</v>
      </c>
      <c r="W25" s="392"/>
      <c r="X25" s="393"/>
      <c r="Y25" s="301"/>
      <c r="Z25" s="301"/>
    </row>
    <row r="26" spans="1:26" ht="19.5" customHeight="1" x14ac:dyDescent="0.2">
      <c r="A26" s="619">
        <v>6</v>
      </c>
      <c r="B26" s="618" t="s">
        <v>257</v>
      </c>
      <c r="C26" s="602" t="e">
        <f>'Resumo '!E20</f>
        <v>#DIV/0!</v>
      </c>
      <c r="D26" s="617" t="e">
        <f>'Resumo '!D20</f>
        <v>#VALUE!</v>
      </c>
      <c r="E26" s="651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3"/>
      <c r="W26" s="391"/>
      <c r="X26" s="391"/>
      <c r="Y26" s="301"/>
      <c r="Z26" s="301"/>
    </row>
    <row r="27" spans="1:26" ht="19.5" customHeight="1" thickBot="1" x14ac:dyDescent="0.25">
      <c r="A27" s="603"/>
      <c r="B27" s="603"/>
      <c r="C27" s="603"/>
      <c r="D27" s="603"/>
      <c r="E27" s="422" t="e">
        <f>E26*$D$26</f>
        <v>#VALUE!</v>
      </c>
      <c r="F27" s="422" t="e">
        <f t="shared" ref="F27:V27" si="5">F26*$D$26</f>
        <v>#VALUE!</v>
      </c>
      <c r="G27" s="422" t="e">
        <f t="shared" si="5"/>
        <v>#VALUE!</v>
      </c>
      <c r="H27" s="422" t="e">
        <f t="shared" si="5"/>
        <v>#VALUE!</v>
      </c>
      <c r="I27" s="422" t="e">
        <f t="shared" si="5"/>
        <v>#VALUE!</v>
      </c>
      <c r="J27" s="422" t="e">
        <f t="shared" si="5"/>
        <v>#VALUE!</v>
      </c>
      <c r="K27" s="422" t="e">
        <f t="shared" si="5"/>
        <v>#VALUE!</v>
      </c>
      <c r="L27" s="422" t="e">
        <f t="shared" si="5"/>
        <v>#VALUE!</v>
      </c>
      <c r="M27" s="422" t="e">
        <f t="shared" si="5"/>
        <v>#VALUE!</v>
      </c>
      <c r="N27" s="422" t="e">
        <f t="shared" si="5"/>
        <v>#VALUE!</v>
      </c>
      <c r="O27" s="422" t="e">
        <f t="shared" si="5"/>
        <v>#VALUE!</v>
      </c>
      <c r="P27" s="422" t="e">
        <f t="shared" si="5"/>
        <v>#VALUE!</v>
      </c>
      <c r="Q27" s="422" t="e">
        <f t="shared" si="5"/>
        <v>#VALUE!</v>
      </c>
      <c r="R27" s="422" t="e">
        <f t="shared" si="5"/>
        <v>#VALUE!</v>
      </c>
      <c r="S27" s="422" t="e">
        <f t="shared" si="5"/>
        <v>#VALUE!</v>
      </c>
      <c r="T27" s="422" t="e">
        <f t="shared" si="5"/>
        <v>#VALUE!</v>
      </c>
      <c r="U27" s="422" t="e">
        <f t="shared" si="5"/>
        <v>#VALUE!</v>
      </c>
      <c r="V27" s="422" t="e">
        <f t="shared" si="5"/>
        <v>#VALUE!</v>
      </c>
      <c r="W27" s="392"/>
      <c r="X27" s="393"/>
      <c r="Y27" s="301"/>
      <c r="Z27" s="301"/>
    </row>
    <row r="28" spans="1:26" ht="19.5" customHeight="1" x14ac:dyDescent="0.2">
      <c r="A28" s="619">
        <v>7</v>
      </c>
      <c r="B28" s="618" t="s">
        <v>339</v>
      </c>
      <c r="C28" s="602" t="e">
        <f>'Resumo '!E21</f>
        <v>#DIV/0!</v>
      </c>
      <c r="D28" s="617" t="e">
        <f>'Resumo '!D21</f>
        <v>#VALUE!</v>
      </c>
      <c r="E28" s="651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3"/>
      <c r="W28" s="391"/>
      <c r="X28" s="391"/>
      <c r="Y28" s="301"/>
      <c r="Z28" s="301"/>
    </row>
    <row r="29" spans="1:26" ht="19.5" customHeight="1" thickBot="1" x14ac:dyDescent="0.25">
      <c r="A29" s="603"/>
      <c r="B29" s="603"/>
      <c r="C29" s="603"/>
      <c r="D29" s="603"/>
      <c r="E29" s="422" t="e">
        <f>E28*$D$28</f>
        <v>#VALUE!</v>
      </c>
      <c r="F29" s="422" t="e">
        <f t="shared" ref="F29:V29" si="6">F28*$D$28</f>
        <v>#VALUE!</v>
      </c>
      <c r="G29" s="422" t="e">
        <f t="shared" si="6"/>
        <v>#VALUE!</v>
      </c>
      <c r="H29" s="422" t="e">
        <f t="shared" si="6"/>
        <v>#VALUE!</v>
      </c>
      <c r="I29" s="422" t="e">
        <f t="shared" si="6"/>
        <v>#VALUE!</v>
      </c>
      <c r="J29" s="422" t="e">
        <f t="shared" si="6"/>
        <v>#VALUE!</v>
      </c>
      <c r="K29" s="422" t="e">
        <f t="shared" si="6"/>
        <v>#VALUE!</v>
      </c>
      <c r="L29" s="422" t="e">
        <f t="shared" si="6"/>
        <v>#VALUE!</v>
      </c>
      <c r="M29" s="422" t="e">
        <f t="shared" si="6"/>
        <v>#VALUE!</v>
      </c>
      <c r="N29" s="422" t="e">
        <f t="shared" si="6"/>
        <v>#VALUE!</v>
      </c>
      <c r="O29" s="422" t="e">
        <f t="shared" si="6"/>
        <v>#VALUE!</v>
      </c>
      <c r="P29" s="422" t="e">
        <f t="shared" si="6"/>
        <v>#VALUE!</v>
      </c>
      <c r="Q29" s="422" t="e">
        <f t="shared" si="6"/>
        <v>#VALUE!</v>
      </c>
      <c r="R29" s="422" t="e">
        <f t="shared" si="6"/>
        <v>#VALUE!</v>
      </c>
      <c r="S29" s="422" t="e">
        <f t="shared" si="6"/>
        <v>#VALUE!</v>
      </c>
      <c r="T29" s="422" t="e">
        <f t="shared" si="6"/>
        <v>#VALUE!</v>
      </c>
      <c r="U29" s="422" t="e">
        <f t="shared" si="6"/>
        <v>#VALUE!</v>
      </c>
      <c r="V29" s="422" t="e">
        <f t="shared" si="6"/>
        <v>#VALUE!</v>
      </c>
      <c r="W29" s="392"/>
      <c r="X29" s="393"/>
      <c r="Y29" s="301"/>
      <c r="Z29" s="301"/>
    </row>
    <row r="30" spans="1:26" ht="19.5" customHeight="1" x14ac:dyDescent="0.2">
      <c r="A30" s="619">
        <v>8</v>
      </c>
      <c r="B30" s="618" t="s">
        <v>379</v>
      </c>
      <c r="C30" s="602" t="e">
        <f>'Resumo '!E22</f>
        <v>#DIV/0!</v>
      </c>
      <c r="D30" s="617" t="e">
        <f>'Resumo '!D22</f>
        <v>#VALUE!</v>
      </c>
      <c r="E30" s="651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3"/>
      <c r="W30" s="391"/>
      <c r="X30" s="391"/>
      <c r="Y30" s="301"/>
      <c r="Z30" s="301"/>
    </row>
    <row r="31" spans="1:26" ht="19.5" customHeight="1" thickBot="1" x14ac:dyDescent="0.25">
      <c r="A31" s="603"/>
      <c r="B31" s="603"/>
      <c r="C31" s="603"/>
      <c r="D31" s="603"/>
      <c r="E31" s="422" t="e">
        <f>E30*$D$30</f>
        <v>#VALUE!</v>
      </c>
      <c r="F31" s="422" t="e">
        <f t="shared" ref="F31:V31" si="7">F30*$D$30</f>
        <v>#VALUE!</v>
      </c>
      <c r="G31" s="422" t="e">
        <f t="shared" si="7"/>
        <v>#VALUE!</v>
      </c>
      <c r="H31" s="422" t="e">
        <f t="shared" si="7"/>
        <v>#VALUE!</v>
      </c>
      <c r="I31" s="422" t="e">
        <f t="shared" si="7"/>
        <v>#VALUE!</v>
      </c>
      <c r="J31" s="422" t="e">
        <f t="shared" si="7"/>
        <v>#VALUE!</v>
      </c>
      <c r="K31" s="422" t="e">
        <f t="shared" si="7"/>
        <v>#VALUE!</v>
      </c>
      <c r="L31" s="422" t="e">
        <f t="shared" si="7"/>
        <v>#VALUE!</v>
      </c>
      <c r="M31" s="422" t="e">
        <f t="shared" si="7"/>
        <v>#VALUE!</v>
      </c>
      <c r="N31" s="422" t="e">
        <f t="shared" si="7"/>
        <v>#VALUE!</v>
      </c>
      <c r="O31" s="422" t="e">
        <f t="shared" si="7"/>
        <v>#VALUE!</v>
      </c>
      <c r="P31" s="422" t="e">
        <f t="shared" si="7"/>
        <v>#VALUE!</v>
      </c>
      <c r="Q31" s="422" t="e">
        <f t="shared" si="7"/>
        <v>#VALUE!</v>
      </c>
      <c r="R31" s="422" t="e">
        <f t="shared" si="7"/>
        <v>#VALUE!</v>
      </c>
      <c r="S31" s="422" t="e">
        <f t="shared" si="7"/>
        <v>#VALUE!</v>
      </c>
      <c r="T31" s="422" t="e">
        <f t="shared" si="7"/>
        <v>#VALUE!</v>
      </c>
      <c r="U31" s="422" t="e">
        <f t="shared" si="7"/>
        <v>#VALUE!</v>
      </c>
      <c r="V31" s="422" t="e">
        <f t="shared" si="7"/>
        <v>#VALUE!</v>
      </c>
      <c r="W31" s="392"/>
      <c r="X31" s="393"/>
      <c r="Y31" s="301"/>
      <c r="Z31" s="301"/>
    </row>
    <row r="32" spans="1:26" ht="19.5" customHeight="1" x14ac:dyDescent="0.2">
      <c r="A32" s="619">
        <v>9</v>
      </c>
      <c r="B32" s="618" t="s">
        <v>634</v>
      </c>
      <c r="C32" s="602" t="e">
        <f>'Resumo '!E23</f>
        <v>#DIV/0!</v>
      </c>
      <c r="D32" s="617" t="e">
        <f>'Resumo '!D23</f>
        <v>#VALUE!</v>
      </c>
      <c r="E32" s="651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3"/>
      <c r="W32" s="391"/>
      <c r="X32" s="391"/>
      <c r="Y32" s="301"/>
      <c r="Z32" s="301"/>
    </row>
    <row r="33" spans="1:26" ht="19.5" customHeight="1" thickBot="1" x14ac:dyDescent="0.25">
      <c r="A33" s="603"/>
      <c r="B33" s="603"/>
      <c r="C33" s="603"/>
      <c r="D33" s="603"/>
      <c r="E33" s="422" t="e">
        <f>E32*$D$32</f>
        <v>#VALUE!</v>
      </c>
      <c r="F33" s="422" t="e">
        <f t="shared" ref="F33:V33" si="8">F32*$D$32</f>
        <v>#VALUE!</v>
      </c>
      <c r="G33" s="422" t="e">
        <f t="shared" si="8"/>
        <v>#VALUE!</v>
      </c>
      <c r="H33" s="422" t="e">
        <f t="shared" si="8"/>
        <v>#VALUE!</v>
      </c>
      <c r="I33" s="422" t="e">
        <f t="shared" si="8"/>
        <v>#VALUE!</v>
      </c>
      <c r="J33" s="422" t="e">
        <f t="shared" si="8"/>
        <v>#VALUE!</v>
      </c>
      <c r="K33" s="422" t="e">
        <f t="shared" si="8"/>
        <v>#VALUE!</v>
      </c>
      <c r="L33" s="422" t="e">
        <f t="shared" si="8"/>
        <v>#VALUE!</v>
      </c>
      <c r="M33" s="422" t="e">
        <f t="shared" si="8"/>
        <v>#VALUE!</v>
      </c>
      <c r="N33" s="422" t="e">
        <f t="shared" si="8"/>
        <v>#VALUE!</v>
      </c>
      <c r="O33" s="422" t="e">
        <f t="shared" si="8"/>
        <v>#VALUE!</v>
      </c>
      <c r="P33" s="422" t="e">
        <f t="shared" si="8"/>
        <v>#VALUE!</v>
      </c>
      <c r="Q33" s="422" t="e">
        <f t="shared" si="8"/>
        <v>#VALUE!</v>
      </c>
      <c r="R33" s="422" t="e">
        <f t="shared" si="8"/>
        <v>#VALUE!</v>
      </c>
      <c r="S33" s="422" t="e">
        <f t="shared" si="8"/>
        <v>#VALUE!</v>
      </c>
      <c r="T33" s="422" t="e">
        <f t="shared" si="8"/>
        <v>#VALUE!</v>
      </c>
      <c r="U33" s="422" t="e">
        <f t="shared" si="8"/>
        <v>#VALUE!</v>
      </c>
      <c r="V33" s="422" t="e">
        <f t="shared" si="8"/>
        <v>#VALUE!</v>
      </c>
      <c r="W33" s="392"/>
      <c r="X33" s="393"/>
      <c r="Y33" s="301"/>
      <c r="Z33" s="301"/>
    </row>
    <row r="34" spans="1:26" ht="19.5" customHeight="1" x14ac:dyDescent="0.2">
      <c r="A34" s="619">
        <v>10</v>
      </c>
      <c r="B34" s="618" t="s">
        <v>965</v>
      </c>
      <c r="C34" s="602" t="e">
        <f>'Resumo '!E24</f>
        <v>#DIV/0!</v>
      </c>
      <c r="D34" s="617" t="e">
        <f>'Resumo '!D24</f>
        <v>#VALUE!</v>
      </c>
      <c r="E34" s="651"/>
      <c r="F34" s="652"/>
      <c r="G34" s="652"/>
      <c r="H34" s="652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3"/>
      <c r="W34" s="391"/>
      <c r="X34" s="391"/>
      <c r="Y34" s="301"/>
      <c r="Z34" s="301"/>
    </row>
    <row r="35" spans="1:26" ht="19.5" customHeight="1" thickBot="1" x14ac:dyDescent="0.25">
      <c r="A35" s="603"/>
      <c r="B35" s="603"/>
      <c r="C35" s="603"/>
      <c r="D35" s="603"/>
      <c r="E35" s="422" t="e">
        <f>E34*$D$34</f>
        <v>#VALUE!</v>
      </c>
      <c r="F35" s="422" t="e">
        <f t="shared" ref="F35:V35" si="9">F34*$D$34</f>
        <v>#VALUE!</v>
      </c>
      <c r="G35" s="422" t="e">
        <f t="shared" si="9"/>
        <v>#VALUE!</v>
      </c>
      <c r="H35" s="422" t="e">
        <f t="shared" si="9"/>
        <v>#VALUE!</v>
      </c>
      <c r="I35" s="422" t="e">
        <f t="shared" si="9"/>
        <v>#VALUE!</v>
      </c>
      <c r="J35" s="422" t="e">
        <f t="shared" si="9"/>
        <v>#VALUE!</v>
      </c>
      <c r="K35" s="422" t="e">
        <f t="shared" si="9"/>
        <v>#VALUE!</v>
      </c>
      <c r="L35" s="422" t="e">
        <f t="shared" si="9"/>
        <v>#VALUE!</v>
      </c>
      <c r="M35" s="422" t="e">
        <f t="shared" si="9"/>
        <v>#VALUE!</v>
      </c>
      <c r="N35" s="422" t="e">
        <f t="shared" si="9"/>
        <v>#VALUE!</v>
      </c>
      <c r="O35" s="422" t="e">
        <f t="shared" si="9"/>
        <v>#VALUE!</v>
      </c>
      <c r="P35" s="422" t="e">
        <f t="shared" si="9"/>
        <v>#VALUE!</v>
      </c>
      <c r="Q35" s="422" t="e">
        <f t="shared" si="9"/>
        <v>#VALUE!</v>
      </c>
      <c r="R35" s="422" t="e">
        <f t="shared" si="9"/>
        <v>#VALUE!</v>
      </c>
      <c r="S35" s="422" t="e">
        <f t="shared" si="9"/>
        <v>#VALUE!</v>
      </c>
      <c r="T35" s="422" t="e">
        <f t="shared" si="9"/>
        <v>#VALUE!</v>
      </c>
      <c r="U35" s="422" t="e">
        <f t="shared" si="9"/>
        <v>#VALUE!</v>
      </c>
      <c r="V35" s="422" t="e">
        <f t="shared" si="9"/>
        <v>#VALUE!</v>
      </c>
      <c r="W35" s="392"/>
      <c r="X35" s="393"/>
      <c r="Y35" s="301"/>
      <c r="Z35" s="301"/>
    </row>
    <row r="36" spans="1:26" ht="19.5" customHeight="1" x14ac:dyDescent="0.2">
      <c r="A36" s="619">
        <v>11</v>
      </c>
      <c r="B36" s="618" t="s">
        <v>973</v>
      </c>
      <c r="C36" s="602" t="e">
        <f>'Resumo '!E25</f>
        <v>#DIV/0!</v>
      </c>
      <c r="D36" s="617" t="e">
        <f>'Resumo '!D25</f>
        <v>#VALUE!</v>
      </c>
      <c r="E36" s="651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3"/>
      <c r="W36" s="391"/>
      <c r="X36" s="391"/>
      <c r="Y36" s="301"/>
      <c r="Z36" s="301"/>
    </row>
    <row r="37" spans="1:26" ht="19.5" customHeight="1" thickBot="1" x14ac:dyDescent="0.25">
      <c r="A37" s="603"/>
      <c r="B37" s="603"/>
      <c r="C37" s="603"/>
      <c r="D37" s="603"/>
      <c r="E37" s="422" t="e">
        <f>E36*$D$36</f>
        <v>#VALUE!</v>
      </c>
      <c r="F37" s="422" t="e">
        <f t="shared" ref="F37:V37" si="10">F36*$D$36</f>
        <v>#VALUE!</v>
      </c>
      <c r="G37" s="422" t="e">
        <f t="shared" si="10"/>
        <v>#VALUE!</v>
      </c>
      <c r="H37" s="422" t="e">
        <f t="shared" si="10"/>
        <v>#VALUE!</v>
      </c>
      <c r="I37" s="422" t="e">
        <f t="shared" si="10"/>
        <v>#VALUE!</v>
      </c>
      <c r="J37" s="422" t="e">
        <f t="shared" si="10"/>
        <v>#VALUE!</v>
      </c>
      <c r="K37" s="422" t="e">
        <f t="shared" si="10"/>
        <v>#VALUE!</v>
      </c>
      <c r="L37" s="422" t="e">
        <f t="shared" si="10"/>
        <v>#VALUE!</v>
      </c>
      <c r="M37" s="422" t="e">
        <f t="shared" si="10"/>
        <v>#VALUE!</v>
      </c>
      <c r="N37" s="422" t="e">
        <f t="shared" si="10"/>
        <v>#VALUE!</v>
      </c>
      <c r="O37" s="422" t="e">
        <f t="shared" si="10"/>
        <v>#VALUE!</v>
      </c>
      <c r="P37" s="422" t="e">
        <f t="shared" si="10"/>
        <v>#VALUE!</v>
      </c>
      <c r="Q37" s="422" t="e">
        <f t="shared" si="10"/>
        <v>#VALUE!</v>
      </c>
      <c r="R37" s="422" t="e">
        <f t="shared" si="10"/>
        <v>#VALUE!</v>
      </c>
      <c r="S37" s="422" t="e">
        <f t="shared" si="10"/>
        <v>#VALUE!</v>
      </c>
      <c r="T37" s="422" t="e">
        <f t="shared" si="10"/>
        <v>#VALUE!</v>
      </c>
      <c r="U37" s="422" t="e">
        <f t="shared" si="10"/>
        <v>#VALUE!</v>
      </c>
      <c r="V37" s="422" t="e">
        <f t="shared" si="10"/>
        <v>#VALUE!</v>
      </c>
      <c r="W37" s="392"/>
      <c r="X37" s="393"/>
      <c r="Y37" s="301"/>
      <c r="Z37" s="301"/>
    </row>
    <row r="38" spans="1:26" ht="19.5" customHeight="1" x14ac:dyDescent="0.2">
      <c r="A38" s="619">
        <v>12</v>
      </c>
      <c r="B38" s="618" t="s">
        <v>1013</v>
      </c>
      <c r="C38" s="602" t="e">
        <f>'Resumo '!E26</f>
        <v>#DIV/0!</v>
      </c>
      <c r="D38" s="617" t="e">
        <f>'Resumo '!D26</f>
        <v>#VALUE!</v>
      </c>
      <c r="E38" s="651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3"/>
      <c r="W38" s="391"/>
      <c r="X38" s="391"/>
      <c r="Y38" s="301"/>
      <c r="Z38" s="301"/>
    </row>
    <row r="39" spans="1:26" ht="19.5" customHeight="1" thickBot="1" x14ac:dyDescent="0.25">
      <c r="A39" s="603"/>
      <c r="B39" s="603"/>
      <c r="C39" s="603"/>
      <c r="D39" s="603"/>
      <c r="E39" s="422" t="e">
        <f>E38*$D$38</f>
        <v>#VALUE!</v>
      </c>
      <c r="F39" s="422" t="e">
        <f t="shared" ref="F39:V39" si="11">F38*$D$38</f>
        <v>#VALUE!</v>
      </c>
      <c r="G39" s="422" t="e">
        <f t="shared" si="11"/>
        <v>#VALUE!</v>
      </c>
      <c r="H39" s="422" t="e">
        <f t="shared" si="11"/>
        <v>#VALUE!</v>
      </c>
      <c r="I39" s="422" t="e">
        <f t="shared" si="11"/>
        <v>#VALUE!</v>
      </c>
      <c r="J39" s="422" t="e">
        <f t="shared" si="11"/>
        <v>#VALUE!</v>
      </c>
      <c r="K39" s="422" t="e">
        <f t="shared" si="11"/>
        <v>#VALUE!</v>
      </c>
      <c r="L39" s="422" t="e">
        <f t="shared" si="11"/>
        <v>#VALUE!</v>
      </c>
      <c r="M39" s="422" t="e">
        <f t="shared" si="11"/>
        <v>#VALUE!</v>
      </c>
      <c r="N39" s="422" t="e">
        <f t="shared" si="11"/>
        <v>#VALUE!</v>
      </c>
      <c r="O39" s="422" t="e">
        <f t="shared" si="11"/>
        <v>#VALUE!</v>
      </c>
      <c r="P39" s="422" t="e">
        <f t="shared" si="11"/>
        <v>#VALUE!</v>
      </c>
      <c r="Q39" s="422" t="e">
        <f t="shared" si="11"/>
        <v>#VALUE!</v>
      </c>
      <c r="R39" s="422" t="e">
        <f t="shared" si="11"/>
        <v>#VALUE!</v>
      </c>
      <c r="S39" s="422" t="e">
        <f t="shared" si="11"/>
        <v>#VALUE!</v>
      </c>
      <c r="T39" s="422" t="e">
        <f t="shared" si="11"/>
        <v>#VALUE!</v>
      </c>
      <c r="U39" s="422" t="e">
        <f t="shared" si="11"/>
        <v>#VALUE!</v>
      </c>
      <c r="V39" s="422" t="e">
        <f t="shared" si="11"/>
        <v>#VALUE!</v>
      </c>
      <c r="W39" s="392"/>
      <c r="X39" s="393"/>
      <c r="Y39" s="301"/>
      <c r="Z39" s="301"/>
    </row>
    <row r="40" spans="1:26" ht="19.5" customHeight="1" x14ac:dyDescent="0.2">
      <c r="A40" s="619">
        <v>13</v>
      </c>
      <c r="B40" s="618" t="s">
        <v>1098</v>
      </c>
      <c r="C40" s="602" t="e">
        <f>'Resumo '!E27</f>
        <v>#DIV/0!</v>
      </c>
      <c r="D40" s="617" t="e">
        <f>'Resumo '!D27</f>
        <v>#VALUE!</v>
      </c>
      <c r="E40" s="651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3"/>
      <c r="W40" s="391"/>
      <c r="X40" s="391"/>
      <c r="Y40" s="301"/>
      <c r="Z40" s="301"/>
    </row>
    <row r="41" spans="1:26" ht="19.5" customHeight="1" thickBot="1" x14ac:dyDescent="0.25">
      <c r="A41" s="603"/>
      <c r="B41" s="603"/>
      <c r="C41" s="603"/>
      <c r="D41" s="603"/>
      <c r="E41" s="422" t="e">
        <f>E40*$D$40</f>
        <v>#VALUE!</v>
      </c>
      <c r="F41" s="422" t="e">
        <f t="shared" ref="F41:V41" si="12">F40*$D$40</f>
        <v>#VALUE!</v>
      </c>
      <c r="G41" s="422" t="e">
        <f t="shared" si="12"/>
        <v>#VALUE!</v>
      </c>
      <c r="H41" s="422" t="e">
        <f t="shared" si="12"/>
        <v>#VALUE!</v>
      </c>
      <c r="I41" s="422" t="e">
        <f t="shared" si="12"/>
        <v>#VALUE!</v>
      </c>
      <c r="J41" s="422" t="e">
        <f t="shared" si="12"/>
        <v>#VALUE!</v>
      </c>
      <c r="K41" s="422" t="e">
        <f t="shared" si="12"/>
        <v>#VALUE!</v>
      </c>
      <c r="L41" s="422" t="e">
        <f t="shared" si="12"/>
        <v>#VALUE!</v>
      </c>
      <c r="M41" s="422" t="e">
        <f t="shared" si="12"/>
        <v>#VALUE!</v>
      </c>
      <c r="N41" s="422" t="e">
        <f t="shared" si="12"/>
        <v>#VALUE!</v>
      </c>
      <c r="O41" s="422" t="e">
        <f t="shared" si="12"/>
        <v>#VALUE!</v>
      </c>
      <c r="P41" s="422" t="e">
        <f t="shared" si="12"/>
        <v>#VALUE!</v>
      </c>
      <c r="Q41" s="422" t="e">
        <f t="shared" si="12"/>
        <v>#VALUE!</v>
      </c>
      <c r="R41" s="422" t="e">
        <f t="shared" si="12"/>
        <v>#VALUE!</v>
      </c>
      <c r="S41" s="422" t="e">
        <f t="shared" si="12"/>
        <v>#VALUE!</v>
      </c>
      <c r="T41" s="422" t="e">
        <f t="shared" si="12"/>
        <v>#VALUE!</v>
      </c>
      <c r="U41" s="422" t="e">
        <f t="shared" si="12"/>
        <v>#VALUE!</v>
      </c>
      <c r="V41" s="422" t="e">
        <f t="shared" si="12"/>
        <v>#VALUE!</v>
      </c>
      <c r="W41" s="392"/>
      <c r="X41" s="393"/>
      <c r="Y41" s="301"/>
      <c r="Z41" s="301"/>
    </row>
    <row r="42" spans="1:26" ht="19.5" customHeight="1" x14ac:dyDescent="0.2">
      <c r="A42" s="619">
        <v>14</v>
      </c>
      <c r="B42" s="618" t="s">
        <v>1153</v>
      </c>
      <c r="C42" s="602" t="e">
        <f>'Resumo '!E28</f>
        <v>#DIV/0!</v>
      </c>
      <c r="D42" s="617" t="e">
        <f>'Resumo '!D28</f>
        <v>#VALUE!</v>
      </c>
      <c r="E42" s="651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3"/>
      <c r="W42" s="391"/>
      <c r="X42" s="391"/>
      <c r="Y42" s="301"/>
      <c r="Z42" s="301"/>
    </row>
    <row r="43" spans="1:26" ht="19.5" customHeight="1" thickBot="1" x14ac:dyDescent="0.25">
      <c r="A43" s="603"/>
      <c r="B43" s="603"/>
      <c r="C43" s="603"/>
      <c r="D43" s="603"/>
      <c r="E43" s="422" t="e">
        <f>E42*$D$42</f>
        <v>#VALUE!</v>
      </c>
      <c r="F43" s="422" t="e">
        <f t="shared" ref="F43:V43" si="13">F42*$D$42</f>
        <v>#VALUE!</v>
      </c>
      <c r="G43" s="422" t="e">
        <f t="shared" si="13"/>
        <v>#VALUE!</v>
      </c>
      <c r="H43" s="422" t="e">
        <f t="shared" si="13"/>
        <v>#VALUE!</v>
      </c>
      <c r="I43" s="422" t="e">
        <f t="shared" si="13"/>
        <v>#VALUE!</v>
      </c>
      <c r="J43" s="422" t="e">
        <f t="shared" si="13"/>
        <v>#VALUE!</v>
      </c>
      <c r="K43" s="422" t="e">
        <f t="shared" si="13"/>
        <v>#VALUE!</v>
      </c>
      <c r="L43" s="422" t="e">
        <f t="shared" si="13"/>
        <v>#VALUE!</v>
      </c>
      <c r="M43" s="422" t="e">
        <f t="shared" si="13"/>
        <v>#VALUE!</v>
      </c>
      <c r="N43" s="422" t="e">
        <f t="shared" si="13"/>
        <v>#VALUE!</v>
      </c>
      <c r="O43" s="422" t="e">
        <f t="shared" si="13"/>
        <v>#VALUE!</v>
      </c>
      <c r="P43" s="422" t="e">
        <f t="shared" si="13"/>
        <v>#VALUE!</v>
      </c>
      <c r="Q43" s="422" t="e">
        <f t="shared" si="13"/>
        <v>#VALUE!</v>
      </c>
      <c r="R43" s="422" t="e">
        <f t="shared" si="13"/>
        <v>#VALUE!</v>
      </c>
      <c r="S43" s="422" t="e">
        <f t="shared" si="13"/>
        <v>#VALUE!</v>
      </c>
      <c r="T43" s="422" t="e">
        <f t="shared" si="13"/>
        <v>#VALUE!</v>
      </c>
      <c r="U43" s="422" t="e">
        <f t="shared" si="13"/>
        <v>#VALUE!</v>
      </c>
      <c r="V43" s="422" t="e">
        <f t="shared" si="13"/>
        <v>#VALUE!</v>
      </c>
      <c r="W43" s="392"/>
      <c r="X43" s="393"/>
      <c r="Y43" s="301"/>
      <c r="Z43" s="301"/>
    </row>
    <row r="44" spans="1:26" ht="19.5" customHeight="1" x14ac:dyDescent="0.2">
      <c r="A44" s="619">
        <v>15</v>
      </c>
      <c r="B44" s="618" t="s">
        <v>1159</v>
      </c>
      <c r="C44" s="602" t="e">
        <f>'Resumo '!E29</f>
        <v>#DIV/0!</v>
      </c>
      <c r="D44" s="617" t="e">
        <f>'Resumo '!D29</f>
        <v>#VALUE!</v>
      </c>
      <c r="E44" s="651"/>
      <c r="F44" s="652"/>
      <c r="G44" s="652"/>
      <c r="H44" s="652"/>
      <c r="I44" s="652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3"/>
      <c r="W44" s="391"/>
      <c r="X44" s="391"/>
      <c r="Y44" s="301"/>
      <c r="Z44" s="301"/>
    </row>
    <row r="45" spans="1:26" ht="19.5" customHeight="1" thickBot="1" x14ac:dyDescent="0.25">
      <c r="A45" s="638"/>
      <c r="B45" s="638"/>
      <c r="C45" s="638"/>
      <c r="D45" s="603"/>
      <c r="E45" s="422" t="e">
        <f>E44*$D$44</f>
        <v>#VALUE!</v>
      </c>
      <c r="F45" s="422" t="e">
        <f t="shared" ref="F45:V45" si="14">F44*$D$44</f>
        <v>#VALUE!</v>
      </c>
      <c r="G45" s="422" t="e">
        <f t="shared" si="14"/>
        <v>#VALUE!</v>
      </c>
      <c r="H45" s="422" t="e">
        <f t="shared" si="14"/>
        <v>#VALUE!</v>
      </c>
      <c r="I45" s="422" t="e">
        <f t="shared" si="14"/>
        <v>#VALUE!</v>
      </c>
      <c r="J45" s="422" t="e">
        <f t="shared" si="14"/>
        <v>#VALUE!</v>
      </c>
      <c r="K45" s="422" t="e">
        <f t="shared" si="14"/>
        <v>#VALUE!</v>
      </c>
      <c r="L45" s="422" t="e">
        <f t="shared" si="14"/>
        <v>#VALUE!</v>
      </c>
      <c r="M45" s="422" t="e">
        <f t="shared" si="14"/>
        <v>#VALUE!</v>
      </c>
      <c r="N45" s="422" t="e">
        <f t="shared" si="14"/>
        <v>#VALUE!</v>
      </c>
      <c r="O45" s="422" t="e">
        <f t="shared" si="14"/>
        <v>#VALUE!</v>
      </c>
      <c r="P45" s="422" t="e">
        <f t="shared" si="14"/>
        <v>#VALUE!</v>
      </c>
      <c r="Q45" s="422" t="e">
        <f t="shared" si="14"/>
        <v>#VALUE!</v>
      </c>
      <c r="R45" s="422" t="e">
        <f t="shared" si="14"/>
        <v>#VALUE!</v>
      </c>
      <c r="S45" s="422" t="e">
        <f t="shared" si="14"/>
        <v>#VALUE!</v>
      </c>
      <c r="T45" s="422" t="e">
        <f t="shared" si="14"/>
        <v>#VALUE!</v>
      </c>
      <c r="U45" s="422" t="e">
        <f t="shared" si="14"/>
        <v>#VALUE!</v>
      </c>
      <c r="V45" s="422" t="e">
        <f t="shared" si="14"/>
        <v>#VALUE!</v>
      </c>
      <c r="W45" s="392"/>
      <c r="X45" s="393"/>
      <c r="Y45" s="301"/>
      <c r="Z45" s="301"/>
    </row>
    <row r="46" spans="1:26" ht="19.5" customHeight="1" thickBot="1" x14ac:dyDescent="0.3">
      <c r="A46" s="423"/>
      <c r="B46" s="424"/>
      <c r="C46" s="425"/>
      <c r="D46" s="425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301"/>
      <c r="X46" s="301"/>
      <c r="Y46" s="301"/>
      <c r="Z46" s="301"/>
    </row>
    <row r="47" spans="1:26" ht="19.5" customHeight="1" x14ac:dyDescent="0.2">
      <c r="A47" s="631"/>
      <c r="B47" s="634" t="s">
        <v>1337</v>
      </c>
      <c r="C47" s="637" t="e">
        <f>SUM(C16:C45)</f>
        <v>#DIV/0!</v>
      </c>
      <c r="D47" s="617" t="e">
        <f>SUM(D16:D45)</f>
        <v>#VALUE!</v>
      </c>
      <c r="E47" s="596" t="e">
        <f>E17+E19+E21+E23+E25+E27+E29+E31+E33+E35+E37+E39+E41+E43+E45</f>
        <v>#VALUE!</v>
      </c>
      <c r="F47" s="596" t="e">
        <f t="shared" ref="F47:V47" si="15">F17+F19+F21+F23+F25+F27+F29+F31+F33+F35+F37+F39+F41+F43+F45</f>
        <v>#VALUE!</v>
      </c>
      <c r="G47" s="596" t="e">
        <f t="shared" si="15"/>
        <v>#VALUE!</v>
      </c>
      <c r="H47" s="596" t="e">
        <f t="shared" si="15"/>
        <v>#VALUE!</v>
      </c>
      <c r="I47" s="596" t="e">
        <f t="shared" si="15"/>
        <v>#VALUE!</v>
      </c>
      <c r="J47" s="596" t="e">
        <f t="shared" si="15"/>
        <v>#VALUE!</v>
      </c>
      <c r="K47" s="596" t="e">
        <f t="shared" si="15"/>
        <v>#VALUE!</v>
      </c>
      <c r="L47" s="596" t="e">
        <f t="shared" si="15"/>
        <v>#VALUE!</v>
      </c>
      <c r="M47" s="596" t="e">
        <f t="shared" si="15"/>
        <v>#VALUE!</v>
      </c>
      <c r="N47" s="596" t="e">
        <f t="shared" si="15"/>
        <v>#VALUE!</v>
      </c>
      <c r="O47" s="596" t="e">
        <f t="shared" si="15"/>
        <v>#VALUE!</v>
      </c>
      <c r="P47" s="596" t="e">
        <f t="shared" si="15"/>
        <v>#VALUE!</v>
      </c>
      <c r="Q47" s="596" t="e">
        <f t="shared" si="15"/>
        <v>#VALUE!</v>
      </c>
      <c r="R47" s="596" t="e">
        <f t="shared" si="15"/>
        <v>#VALUE!</v>
      </c>
      <c r="S47" s="596" t="e">
        <f t="shared" si="15"/>
        <v>#VALUE!</v>
      </c>
      <c r="T47" s="596" t="e">
        <f t="shared" si="15"/>
        <v>#VALUE!</v>
      </c>
      <c r="U47" s="596" t="e">
        <f t="shared" si="15"/>
        <v>#VALUE!</v>
      </c>
      <c r="V47" s="596" t="e">
        <f t="shared" si="15"/>
        <v>#VALUE!</v>
      </c>
      <c r="W47" s="301"/>
      <c r="X47" s="301"/>
      <c r="Y47" s="301"/>
      <c r="Z47" s="301"/>
    </row>
    <row r="48" spans="1:26" ht="19.5" customHeight="1" x14ac:dyDescent="0.2">
      <c r="A48" s="632"/>
      <c r="B48" s="635"/>
      <c r="C48" s="632"/>
      <c r="D48" s="605"/>
      <c r="E48" s="597"/>
      <c r="F48" s="597"/>
      <c r="G48" s="597"/>
      <c r="H48" s="597"/>
      <c r="I48" s="597"/>
      <c r="J48" s="597"/>
      <c r="K48" s="597"/>
      <c r="L48" s="597"/>
      <c r="M48" s="597"/>
      <c r="N48" s="597"/>
      <c r="O48" s="597"/>
      <c r="P48" s="597"/>
      <c r="Q48" s="597"/>
      <c r="R48" s="597"/>
      <c r="S48" s="597"/>
      <c r="T48" s="597"/>
      <c r="U48" s="597"/>
      <c r="V48" s="597"/>
      <c r="W48" s="301"/>
      <c r="X48" s="301"/>
      <c r="Y48" s="301"/>
      <c r="Z48" s="301"/>
    </row>
    <row r="49" spans="1:26" ht="19.5" customHeight="1" thickBot="1" x14ac:dyDescent="0.25">
      <c r="A49" s="633"/>
      <c r="B49" s="636"/>
      <c r="C49" s="633"/>
      <c r="D49" s="606"/>
      <c r="E49" s="598"/>
      <c r="F49" s="598"/>
      <c r="G49" s="598"/>
      <c r="H49" s="598"/>
      <c r="I49" s="5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301"/>
      <c r="X49" s="301"/>
      <c r="Y49" s="301"/>
      <c r="Z49" s="301"/>
    </row>
    <row r="50" spans="1:26" ht="19.5" customHeight="1" x14ac:dyDescent="0.2">
      <c r="A50" s="620"/>
      <c r="B50" s="623" t="s">
        <v>1338</v>
      </c>
      <c r="C50" s="626" t="e">
        <f>D50/D47</f>
        <v>#VALUE!</v>
      </c>
      <c r="D50" s="627" t="e">
        <f>SUM(E47:V49)</f>
        <v>#VALUE!</v>
      </c>
      <c r="E50" s="628" t="e">
        <f>E47</f>
        <v>#VALUE!</v>
      </c>
      <c r="F50" s="604" t="e">
        <f>E50+F47</f>
        <v>#VALUE!</v>
      </c>
      <c r="G50" s="604" t="e">
        <f t="shared" ref="G50:V50" si="16">F50+G47</f>
        <v>#VALUE!</v>
      </c>
      <c r="H50" s="604" t="e">
        <f t="shared" si="16"/>
        <v>#VALUE!</v>
      </c>
      <c r="I50" s="604" t="e">
        <f t="shared" si="16"/>
        <v>#VALUE!</v>
      </c>
      <c r="J50" s="604" t="e">
        <f t="shared" si="16"/>
        <v>#VALUE!</v>
      </c>
      <c r="K50" s="604" t="e">
        <f t="shared" si="16"/>
        <v>#VALUE!</v>
      </c>
      <c r="L50" s="604" t="e">
        <f t="shared" si="16"/>
        <v>#VALUE!</v>
      </c>
      <c r="M50" s="604" t="e">
        <f t="shared" si="16"/>
        <v>#VALUE!</v>
      </c>
      <c r="N50" s="604" t="e">
        <f t="shared" si="16"/>
        <v>#VALUE!</v>
      </c>
      <c r="O50" s="604" t="e">
        <f t="shared" si="16"/>
        <v>#VALUE!</v>
      </c>
      <c r="P50" s="604" t="e">
        <f t="shared" si="16"/>
        <v>#VALUE!</v>
      </c>
      <c r="Q50" s="604" t="e">
        <f t="shared" si="16"/>
        <v>#VALUE!</v>
      </c>
      <c r="R50" s="604" t="e">
        <f t="shared" si="16"/>
        <v>#VALUE!</v>
      </c>
      <c r="S50" s="604" t="e">
        <f t="shared" si="16"/>
        <v>#VALUE!</v>
      </c>
      <c r="T50" s="604" t="e">
        <f t="shared" si="16"/>
        <v>#VALUE!</v>
      </c>
      <c r="U50" s="604" t="e">
        <f t="shared" si="16"/>
        <v>#VALUE!</v>
      </c>
      <c r="V50" s="604" t="e">
        <f t="shared" si="16"/>
        <v>#VALUE!</v>
      </c>
      <c r="W50" s="301"/>
      <c r="X50" s="301"/>
      <c r="Y50" s="301"/>
      <c r="Z50" s="301"/>
    </row>
    <row r="51" spans="1:26" ht="19.5" customHeight="1" x14ac:dyDescent="0.2">
      <c r="A51" s="621"/>
      <c r="B51" s="624"/>
      <c r="C51" s="621"/>
      <c r="D51" s="605"/>
      <c r="E51" s="629"/>
      <c r="F51" s="605"/>
      <c r="G51" s="605"/>
      <c r="H51" s="605"/>
      <c r="I51" s="605"/>
      <c r="J51" s="605"/>
      <c r="K51" s="605"/>
      <c r="L51" s="605"/>
      <c r="M51" s="605"/>
      <c r="N51" s="605"/>
      <c r="O51" s="605"/>
      <c r="P51" s="605"/>
      <c r="Q51" s="605"/>
      <c r="R51" s="605"/>
      <c r="S51" s="605"/>
      <c r="T51" s="605"/>
      <c r="U51" s="605"/>
      <c r="V51" s="605"/>
      <c r="W51" s="301"/>
      <c r="X51" s="301"/>
      <c r="Y51" s="301"/>
      <c r="Z51" s="301"/>
    </row>
    <row r="52" spans="1:26" ht="19.5" customHeight="1" thickBot="1" x14ac:dyDescent="0.25">
      <c r="A52" s="622"/>
      <c r="B52" s="625"/>
      <c r="C52" s="622"/>
      <c r="D52" s="606"/>
      <c r="E52" s="630"/>
      <c r="F52" s="606"/>
      <c r="G52" s="606"/>
      <c r="H52" s="606"/>
      <c r="I52" s="606"/>
      <c r="J52" s="606"/>
      <c r="K52" s="606"/>
      <c r="L52" s="606"/>
      <c r="M52" s="606"/>
      <c r="N52" s="606"/>
      <c r="O52" s="606"/>
      <c r="P52" s="606"/>
      <c r="Q52" s="606"/>
      <c r="R52" s="606"/>
      <c r="S52" s="606"/>
      <c r="T52" s="606"/>
      <c r="U52" s="606"/>
      <c r="V52" s="606"/>
      <c r="W52" s="301"/>
      <c r="X52" s="301"/>
      <c r="Y52" s="301"/>
      <c r="Z52" s="301"/>
    </row>
    <row r="53" spans="1:26" ht="19.5" customHeight="1" x14ac:dyDescent="0.2">
      <c r="A53" s="66"/>
      <c r="B53" s="66"/>
      <c r="C53" s="66"/>
      <c r="D53" s="66"/>
      <c r="E53" s="66"/>
      <c r="F53" s="301"/>
      <c r="G53" s="301"/>
      <c r="H53" s="301"/>
      <c r="I53" s="301"/>
      <c r="J53" s="301"/>
      <c r="K53" s="301"/>
      <c r="L53" s="394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</row>
    <row r="54" spans="1:26" ht="19.5" customHeight="1" x14ac:dyDescent="0.2">
      <c r="A54" s="395"/>
      <c r="B54" s="66"/>
      <c r="C54" s="66"/>
      <c r="D54" s="66"/>
      <c r="E54" s="66"/>
      <c r="F54" s="301"/>
      <c r="G54" s="301"/>
      <c r="H54" s="301"/>
      <c r="I54" s="301"/>
      <c r="J54" s="301"/>
      <c r="K54" s="301"/>
      <c r="L54" s="396"/>
      <c r="M54" s="301"/>
      <c r="N54" s="301"/>
      <c r="O54" s="301"/>
      <c r="P54" s="301"/>
      <c r="Q54" s="301"/>
      <c r="R54" s="456"/>
      <c r="S54" s="456"/>
      <c r="T54" s="456"/>
      <c r="U54" s="466"/>
      <c r="V54" s="466"/>
      <c r="W54" s="301"/>
      <c r="X54" s="301"/>
      <c r="Y54" s="301"/>
      <c r="Z54" s="301"/>
    </row>
    <row r="55" spans="1:26" ht="19.5" customHeight="1" x14ac:dyDescent="0.3">
      <c r="A55" s="301"/>
      <c r="B55" s="301"/>
      <c r="C55" s="64"/>
      <c r="D55" s="64"/>
      <c r="E55" s="301"/>
      <c r="F55" s="301"/>
      <c r="G55" s="301"/>
      <c r="H55" s="301"/>
      <c r="I55" s="301"/>
      <c r="J55" s="301"/>
      <c r="K55" s="301"/>
      <c r="L55" s="396"/>
      <c r="M55" s="301"/>
      <c r="N55" s="301"/>
      <c r="O55" s="301"/>
      <c r="P55" s="397"/>
      <c r="Q55" s="446"/>
      <c r="R55" s="364"/>
      <c r="S55" s="355"/>
      <c r="V55" s="301"/>
      <c r="W55" s="301"/>
      <c r="X55" s="301"/>
      <c r="Y55" s="301"/>
      <c r="Z55" s="301"/>
    </row>
    <row r="56" spans="1:26" ht="19.5" customHeight="1" x14ac:dyDescent="0.3">
      <c r="A56" s="301"/>
      <c r="B56" s="398"/>
      <c r="C56" s="64"/>
      <c r="D56" s="99"/>
      <c r="E56" s="392"/>
      <c r="F56" s="301"/>
      <c r="N56" s="301"/>
      <c r="O56" s="301"/>
      <c r="P56" s="397"/>
      <c r="Q56" s="446"/>
      <c r="R56" s="364"/>
      <c r="S56" s="355"/>
      <c r="T56" s="355"/>
      <c r="U56" s="365"/>
      <c r="V56" s="301"/>
      <c r="W56" s="301"/>
      <c r="X56" s="301"/>
      <c r="Y56" s="301"/>
      <c r="Z56" s="301"/>
    </row>
    <row r="57" spans="1:26" ht="19.5" customHeight="1" x14ac:dyDescent="0.3">
      <c r="A57" s="301"/>
      <c r="B57" s="301"/>
      <c r="C57" s="64"/>
      <c r="E57" s="301"/>
      <c r="F57" s="301"/>
      <c r="N57" s="301"/>
      <c r="O57" s="301"/>
      <c r="P57" s="397"/>
      <c r="Q57" s="399"/>
      <c r="R57" s="458"/>
      <c r="S57" s="459"/>
      <c r="T57" s="439"/>
      <c r="U57" s="467"/>
      <c r="V57" s="468"/>
      <c r="W57" s="301"/>
      <c r="X57" s="301"/>
      <c r="Y57" s="301"/>
      <c r="Z57" s="301"/>
    </row>
    <row r="58" spans="1:26" ht="19.5" customHeight="1" x14ac:dyDescent="0.3">
      <c r="A58" s="301"/>
      <c r="B58" s="301"/>
      <c r="C58" s="64"/>
      <c r="D58" s="64"/>
      <c r="E58" s="301"/>
      <c r="F58" s="301"/>
      <c r="N58" s="301"/>
      <c r="O58" s="301"/>
      <c r="P58" s="397"/>
      <c r="Q58" s="400"/>
      <c r="R58" s="461"/>
      <c r="S58" s="459"/>
      <c r="T58" s="439"/>
      <c r="U58" s="115"/>
      <c r="V58" s="468"/>
      <c r="W58" s="301"/>
      <c r="X58" s="301"/>
      <c r="Y58" s="301"/>
      <c r="Z58" s="301"/>
    </row>
    <row r="59" spans="1:26" ht="19.5" customHeight="1" x14ac:dyDescent="0.3">
      <c r="A59" s="301"/>
      <c r="B59" s="301"/>
      <c r="C59" s="64"/>
      <c r="D59" s="64"/>
      <c r="E59" s="301"/>
      <c r="F59" s="301"/>
      <c r="N59" s="301"/>
      <c r="O59" s="301"/>
      <c r="P59" s="397"/>
      <c r="Q59" s="446"/>
      <c r="R59" s="462"/>
      <c r="S59" s="459"/>
      <c r="T59" s="439"/>
      <c r="U59" s="117"/>
      <c r="V59" s="468"/>
      <c r="W59" s="301"/>
      <c r="X59" s="301"/>
      <c r="Y59" s="301"/>
      <c r="Z59" s="301"/>
    </row>
    <row r="60" spans="1:26" ht="19.5" customHeight="1" x14ac:dyDescent="0.3">
      <c r="A60" s="301"/>
      <c r="B60" s="301"/>
      <c r="C60" s="64"/>
      <c r="D60" s="64"/>
      <c r="E60" s="301"/>
      <c r="F60" s="301"/>
      <c r="N60" s="301"/>
      <c r="O60" s="301"/>
      <c r="P60" s="397"/>
      <c r="Q60" s="400"/>
      <c r="R60" s="364"/>
      <c r="S60" s="463"/>
      <c r="T60" s="439"/>
      <c r="U60" s="117"/>
      <c r="V60" s="468"/>
      <c r="W60" s="301"/>
      <c r="X60" s="301"/>
      <c r="Y60" s="301"/>
      <c r="Z60" s="301"/>
    </row>
    <row r="61" spans="1:26" ht="19.5" customHeight="1" x14ac:dyDescent="0.2">
      <c r="A61" s="301"/>
      <c r="B61" s="301"/>
      <c r="C61" s="64"/>
      <c r="D61" s="64"/>
      <c r="E61" s="301"/>
      <c r="F61" s="301"/>
      <c r="N61" s="301"/>
      <c r="O61" s="301"/>
      <c r="P61" s="599"/>
      <c r="Q61" s="599"/>
      <c r="R61" s="599"/>
      <c r="T61" s="439"/>
      <c r="U61" s="440"/>
      <c r="V61" s="440"/>
      <c r="W61" s="301"/>
      <c r="X61" s="301"/>
      <c r="Y61" s="301"/>
      <c r="Z61" s="301"/>
    </row>
    <row r="62" spans="1:26" ht="19.5" customHeight="1" x14ac:dyDescent="0.3">
      <c r="A62" s="301"/>
      <c r="B62" s="301"/>
      <c r="C62" s="64"/>
      <c r="D62" s="64"/>
      <c r="E62" s="301"/>
      <c r="F62" s="301"/>
      <c r="N62" s="301"/>
      <c r="O62" s="301"/>
      <c r="P62" s="397"/>
      <c r="Q62" s="401"/>
      <c r="T62" s="79"/>
      <c r="U62" s="79"/>
      <c r="V62" s="441"/>
      <c r="W62" s="301"/>
      <c r="X62" s="301"/>
      <c r="Y62" s="301"/>
      <c r="Z62" s="301"/>
    </row>
    <row r="63" spans="1:26" ht="19.5" customHeight="1" x14ac:dyDescent="0.3">
      <c r="A63" s="301"/>
      <c r="B63" s="301"/>
      <c r="C63" s="64"/>
      <c r="D63" s="64"/>
      <c r="E63" s="301"/>
      <c r="F63" s="301"/>
      <c r="N63" s="301"/>
      <c r="O63" s="301"/>
      <c r="P63" s="397"/>
      <c r="Q63" s="402"/>
      <c r="T63" s="438"/>
      <c r="U63" s="438"/>
      <c r="V63" s="301"/>
      <c r="W63" s="301"/>
      <c r="X63" s="301"/>
      <c r="Y63" s="301"/>
      <c r="Z63" s="301"/>
    </row>
    <row r="64" spans="1:26" ht="19.5" customHeight="1" x14ac:dyDescent="0.3">
      <c r="A64" s="301"/>
      <c r="B64" s="301"/>
      <c r="C64" s="64"/>
      <c r="D64" s="99"/>
      <c r="E64" s="301"/>
      <c r="F64" s="301"/>
      <c r="N64" s="301"/>
      <c r="O64" s="301"/>
      <c r="P64" s="397"/>
      <c r="Q64" s="402"/>
      <c r="T64" s="438"/>
      <c r="U64" s="438"/>
      <c r="V64" s="301"/>
      <c r="W64" s="301"/>
      <c r="X64" s="301"/>
      <c r="Y64" s="301"/>
      <c r="Z64" s="301"/>
    </row>
    <row r="65" spans="1:26" ht="19.5" customHeight="1" x14ac:dyDescent="0.2">
      <c r="A65" s="301"/>
      <c r="B65" s="301"/>
      <c r="C65" s="64"/>
      <c r="D65" s="99"/>
      <c r="E65" s="301"/>
      <c r="F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</row>
    <row r="66" spans="1:26" ht="19.5" customHeight="1" x14ac:dyDescent="0.2">
      <c r="A66" s="301"/>
      <c r="B66" s="301"/>
      <c r="C66" s="64"/>
      <c r="D66" s="99"/>
      <c r="E66" s="301"/>
      <c r="F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</row>
    <row r="67" spans="1:26" ht="19.5" customHeight="1" x14ac:dyDescent="0.2">
      <c r="A67" s="301"/>
      <c r="B67" s="301"/>
      <c r="C67" s="64"/>
      <c r="D67" s="99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</row>
    <row r="68" spans="1:26" ht="19.5" customHeight="1" x14ac:dyDescent="0.2">
      <c r="A68" s="301"/>
      <c r="B68" s="301"/>
      <c r="C68" s="64"/>
      <c r="D68" s="99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</row>
    <row r="69" spans="1:26" ht="19.5" customHeight="1" x14ac:dyDescent="0.2">
      <c r="A69" s="301"/>
      <c r="B69" s="301"/>
      <c r="C69" s="64"/>
      <c r="D69" s="99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</row>
    <row r="70" spans="1:26" ht="19.5" customHeight="1" x14ac:dyDescent="0.2">
      <c r="A70" s="301"/>
      <c r="B70" s="301"/>
      <c r="C70" s="64"/>
      <c r="D70" s="99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</row>
    <row r="71" spans="1:26" ht="19.5" customHeight="1" x14ac:dyDescent="0.2">
      <c r="A71" s="301"/>
      <c r="B71" s="301"/>
      <c r="C71" s="64"/>
      <c r="D71" s="99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</row>
    <row r="72" spans="1:26" ht="19.5" customHeight="1" x14ac:dyDescent="0.2">
      <c r="A72" s="301"/>
      <c r="B72" s="301"/>
      <c r="C72" s="64"/>
      <c r="D72" s="99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</row>
    <row r="73" spans="1:26" ht="19.5" customHeight="1" x14ac:dyDescent="0.2">
      <c r="A73" s="301"/>
      <c r="B73" s="301"/>
      <c r="C73" s="64"/>
      <c r="D73" s="99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</row>
    <row r="74" spans="1:26" ht="19.5" customHeight="1" x14ac:dyDescent="0.2">
      <c r="A74" s="301"/>
      <c r="B74" s="301"/>
      <c r="C74" s="64"/>
      <c r="D74" s="99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</row>
    <row r="75" spans="1:26" ht="19.5" customHeight="1" x14ac:dyDescent="0.2">
      <c r="A75" s="301"/>
      <c r="B75" s="301"/>
      <c r="C75" s="64"/>
      <c r="D75" s="99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</row>
    <row r="76" spans="1:26" ht="19.5" customHeight="1" x14ac:dyDescent="0.2">
      <c r="A76" s="301"/>
      <c r="B76" s="301"/>
      <c r="C76" s="64"/>
      <c r="D76" s="99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</row>
    <row r="77" spans="1:26" ht="19.5" customHeight="1" x14ac:dyDescent="0.2">
      <c r="A77" s="301"/>
      <c r="B77" s="301"/>
      <c r="C77" s="64"/>
      <c r="D77" s="99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</row>
    <row r="78" spans="1:26" ht="19.5" customHeight="1" x14ac:dyDescent="0.2">
      <c r="A78" s="301"/>
      <c r="B78" s="301"/>
      <c r="C78" s="64"/>
      <c r="D78" s="99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</row>
    <row r="79" spans="1:26" ht="19.5" customHeight="1" x14ac:dyDescent="0.2">
      <c r="A79" s="301"/>
      <c r="B79" s="301"/>
      <c r="C79" s="64"/>
      <c r="D79" s="99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</row>
    <row r="80" spans="1:26" ht="19.5" customHeight="1" x14ac:dyDescent="0.2">
      <c r="A80" s="301"/>
      <c r="B80" s="301"/>
      <c r="C80" s="64"/>
      <c r="D80" s="99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</row>
    <row r="81" spans="1:26" ht="19.5" customHeight="1" x14ac:dyDescent="0.2">
      <c r="A81" s="301"/>
      <c r="B81" s="301"/>
      <c r="C81" s="64"/>
      <c r="D81" s="99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</row>
    <row r="82" spans="1:26" ht="19.5" customHeight="1" x14ac:dyDescent="0.2">
      <c r="A82" s="301"/>
      <c r="B82" s="301"/>
      <c r="C82" s="64"/>
      <c r="D82" s="99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</row>
    <row r="83" spans="1:26" ht="19.5" customHeight="1" x14ac:dyDescent="0.2">
      <c r="A83" s="301"/>
      <c r="B83" s="301"/>
      <c r="C83" s="64"/>
      <c r="D83" s="99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</row>
    <row r="84" spans="1:26" ht="19.5" customHeight="1" x14ac:dyDescent="0.2">
      <c r="A84" s="301"/>
      <c r="B84" s="301"/>
      <c r="C84" s="64"/>
      <c r="D84" s="99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</row>
    <row r="85" spans="1:26" ht="19.5" customHeight="1" x14ac:dyDescent="0.2">
      <c r="A85" s="301"/>
      <c r="B85" s="301"/>
      <c r="C85" s="64"/>
      <c r="D85" s="99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</row>
    <row r="86" spans="1:26" ht="19.5" customHeight="1" x14ac:dyDescent="0.2">
      <c r="A86" s="301"/>
      <c r="B86" s="301"/>
      <c r="C86" s="64"/>
      <c r="D86" s="99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</row>
    <row r="87" spans="1:26" ht="19.5" customHeight="1" x14ac:dyDescent="0.2">
      <c r="A87" s="301"/>
      <c r="B87" s="301"/>
      <c r="C87" s="64"/>
      <c r="D87" s="99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</row>
    <row r="88" spans="1:26" ht="19.5" customHeight="1" x14ac:dyDescent="0.2">
      <c r="A88" s="301"/>
      <c r="B88" s="301"/>
      <c r="C88" s="64"/>
      <c r="D88" s="99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</row>
    <row r="89" spans="1:26" ht="19.5" customHeight="1" x14ac:dyDescent="0.2">
      <c r="A89" s="301"/>
      <c r="B89" s="301"/>
      <c r="C89" s="64"/>
      <c r="D89" s="99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</row>
    <row r="90" spans="1:26" ht="19.5" customHeight="1" x14ac:dyDescent="0.2">
      <c r="A90" s="301"/>
      <c r="B90" s="301"/>
      <c r="C90" s="64"/>
      <c r="D90" s="99"/>
      <c r="E90" s="301"/>
      <c r="F90" s="301"/>
      <c r="G90" s="30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  <c r="Z90" s="301"/>
    </row>
    <row r="91" spans="1:26" ht="19.5" customHeight="1" x14ac:dyDescent="0.2">
      <c r="A91" s="301"/>
      <c r="B91" s="301"/>
      <c r="C91" s="64"/>
      <c r="D91" s="99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</row>
    <row r="92" spans="1:26" ht="19.5" customHeight="1" x14ac:dyDescent="0.2">
      <c r="A92" s="301"/>
      <c r="B92" s="301"/>
      <c r="C92" s="64"/>
      <c r="D92" s="99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</row>
    <row r="93" spans="1:26" ht="19.5" customHeight="1" x14ac:dyDescent="0.2">
      <c r="A93" s="301"/>
      <c r="B93" s="301"/>
      <c r="C93" s="64"/>
      <c r="D93" s="99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</row>
    <row r="94" spans="1:26" ht="19.5" customHeight="1" x14ac:dyDescent="0.2">
      <c r="A94" s="301"/>
      <c r="B94" s="301"/>
      <c r="C94" s="64"/>
      <c r="D94" s="99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</row>
    <row r="95" spans="1:26" ht="19.5" customHeight="1" x14ac:dyDescent="0.2">
      <c r="A95" s="301"/>
      <c r="B95" s="301"/>
      <c r="C95" s="64"/>
      <c r="D95" s="99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</row>
    <row r="96" spans="1:26" ht="19.5" customHeight="1" x14ac:dyDescent="0.2">
      <c r="A96" s="301"/>
      <c r="B96" s="301"/>
      <c r="C96" s="64"/>
      <c r="D96" s="99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</row>
    <row r="97" spans="1:26" ht="19.5" customHeight="1" x14ac:dyDescent="0.2">
      <c r="A97" s="301"/>
      <c r="B97" s="301"/>
      <c r="C97" s="64"/>
      <c r="D97" s="99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</row>
    <row r="98" spans="1:26" ht="19.5" customHeight="1" x14ac:dyDescent="0.2">
      <c r="A98" s="301"/>
      <c r="B98" s="301"/>
      <c r="C98" s="64"/>
      <c r="D98" s="99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</row>
    <row r="99" spans="1:26" ht="19.5" customHeight="1" x14ac:dyDescent="0.2">
      <c r="A99" s="301"/>
      <c r="B99" s="301"/>
      <c r="C99" s="64"/>
      <c r="D99" s="99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</row>
    <row r="100" spans="1:26" ht="19.5" customHeight="1" x14ac:dyDescent="0.2">
      <c r="A100" s="301"/>
      <c r="B100" s="301"/>
      <c r="C100" s="64"/>
      <c r="D100" s="99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</row>
    <row r="101" spans="1:26" ht="19.5" customHeight="1" x14ac:dyDescent="0.2">
      <c r="A101" s="301"/>
      <c r="B101" s="301"/>
      <c r="C101" s="64"/>
      <c r="D101" s="99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</row>
    <row r="102" spans="1:26" ht="19.5" customHeight="1" x14ac:dyDescent="0.2">
      <c r="A102" s="301"/>
      <c r="B102" s="301"/>
      <c r="C102" s="64"/>
      <c r="D102" s="99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</row>
    <row r="103" spans="1:26" ht="19.5" customHeight="1" x14ac:dyDescent="0.2">
      <c r="A103" s="301"/>
      <c r="B103" s="301"/>
      <c r="C103" s="64"/>
      <c r="D103" s="99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301"/>
      <c r="Z103" s="301"/>
    </row>
    <row r="104" spans="1:26" ht="19.5" customHeight="1" x14ac:dyDescent="0.2">
      <c r="A104" s="301"/>
      <c r="B104" s="301"/>
      <c r="C104" s="64"/>
      <c r="D104" s="99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</row>
    <row r="105" spans="1:26" ht="19.5" customHeight="1" x14ac:dyDescent="0.2">
      <c r="A105" s="301"/>
      <c r="B105" s="301"/>
      <c r="C105" s="64"/>
      <c r="D105" s="99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</row>
    <row r="106" spans="1:26" ht="19.5" customHeight="1" x14ac:dyDescent="0.2">
      <c r="A106" s="301"/>
      <c r="B106" s="301"/>
      <c r="C106" s="64"/>
      <c r="D106" s="99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</row>
    <row r="107" spans="1:26" ht="19.5" customHeight="1" x14ac:dyDescent="0.2">
      <c r="A107" s="301"/>
      <c r="B107" s="301"/>
      <c r="C107" s="64"/>
      <c r="D107" s="99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</row>
    <row r="108" spans="1:26" ht="19.5" customHeight="1" x14ac:dyDescent="0.2">
      <c r="A108" s="301"/>
      <c r="B108" s="301"/>
      <c r="C108" s="64"/>
      <c r="D108" s="99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</row>
    <row r="109" spans="1:26" ht="19.5" customHeight="1" x14ac:dyDescent="0.2">
      <c r="A109" s="301"/>
      <c r="B109" s="301"/>
      <c r="C109" s="64"/>
      <c r="D109" s="99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</row>
    <row r="110" spans="1:26" ht="19.5" customHeight="1" x14ac:dyDescent="0.2">
      <c r="A110" s="301"/>
      <c r="B110" s="301"/>
      <c r="C110" s="64"/>
      <c r="D110" s="99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301"/>
    </row>
    <row r="111" spans="1:26" ht="19.5" customHeight="1" x14ac:dyDescent="0.2">
      <c r="A111" s="301"/>
      <c r="B111" s="301"/>
      <c r="C111" s="64"/>
      <c r="D111" s="99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</row>
    <row r="112" spans="1:26" ht="19.5" customHeight="1" x14ac:dyDescent="0.2">
      <c r="A112" s="301"/>
      <c r="B112" s="301"/>
      <c r="C112" s="64"/>
      <c r="D112" s="99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</row>
    <row r="113" spans="1:26" ht="19.5" customHeight="1" x14ac:dyDescent="0.2">
      <c r="A113" s="301"/>
      <c r="B113" s="301"/>
      <c r="C113" s="64"/>
      <c r="D113" s="99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</row>
    <row r="114" spans="1:26" ht="19.5" customHeight="1" x14ac:dyDescent="0.2">
      <c r="A114" s="301"/>
      <c r="B114" s="301"/>
      <c r="C114" s="64"/>
      <c r="D114" s="99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</row>
    <row r="115" spans="1:26" ht="19.5" customHeight="1" x14ac:dyDescent="0.2">
      <c r="A115" s="301"/>
      <c r="B115" s="301"/>
      <c r="C115" s="64"/>
      <c r="D115" s="99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</row>
    <row r="116" spans="1:26" ht="19.5" customHeight="1" x14ac:dyDescent="0.2">
      <c r="A116" s="301"/>
      <c r="B116" s="301"/>
      <c r="C116" s="64"/>
      <c r="D116" s="99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</row>
    <row r="117" spans="1:26" ht="19.5" customHeight="1" x14ac:dyDescent="0.2">
      <c r="A117" s="301"/>
      <c r="B117" s="301"/>
      <c r="C117" s="64"/>
      <c r="D117" s="99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</row>
    <row r="118" spans="1:26" ht="19.5" customHeight="1" x14ac:dyDescent="0.2">
      <c r="A118" s="301"/>
      <c r="B118" s="301"/>
      <c r="C118" s="64"/>
      <c r="D118" s="99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</row>
    <row r="119" spans="1:26" ht="19.5" customHeight="1" x14ac:dyDescent="0.2">
      <c r="A119" s="301"/>
      <c r="B119" s="301"/>
      <c r="C119" s="64"/>
      <c r="D119" s="99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</row>
    <row r="120" spans="1:26" ht="19.5" customHeight="1" x14ac:dyDescent="0.2">
      <c r="A120" s="301"/>
      <c r="B120" s="301"/>
      <c r="C120" s="64"/>
      <c r="D120" s="99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</row>
    <row r="121" spans="1:26" ht="19.5" customHeight="1" x14ac:dyDescent="0.2">
      <c r="A121" s="301"/>
      <c r="B121" s="301"/>
      <c r="C121" s="64"/>
      <c r="D121" s="99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Y121" s="301"/>
      <c r="Z121" s="301"/>
    </row>
    <row r="122" spans="1:26" ht="19.5" customHeight="1" x14ac:dyDescent="0.2">
      <c r="A122" s="301"/>
      <c r="B122" s="301"/>
      <c r="C122" s="64"/>
      <c r="D122" s="99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301"/>
    </row>
    <row r="123" spans="1:26" ht="19.5" customHeight="1" x14ac:dyDescent="0.2">
      <c r="A123" s="301"/>
      <c r="B123" s="301"/>
      <c r="C123" s="64"/>
      <c r="D123" s="99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</row>
    <row r="124" spans="1:26" ht="19.5" customHeight="1" x14ac:dyDescent="0.2">
      <c r="A124" s="301"/>
      <c r="B124" s="301"/>
      <c r="C124" s="64"/>
      <c r="D124" s="99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</row>
    <row r="125" spans="1:26" ht="19.5" customHeight="1" x14ac:dyDescent="0.2">
      <c r="A125" s="301"/>
      <c r="B125" s="301"/>
      <c r="C125" s="64"/>
      <c r="D125" s="99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</row>
    <row r="126" spans="1:26" ht="19.5" customHeight="1" x14ac:dyDescent="0.2">
      <c r="A126" s="301"/>
      <c r="B126" s="301"/>
      <c r="C126" s="64"/>
      <c r="D126" s="99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</row>
    <row r="127" spans="1:26" ht="19.5" customHeight="1" x14ac:dyDescent="0.2">
      <c r="A127" s="301"/>
      <c r="B127" s="301"/>
      <c r="C127" s="64"/>
      <c r="D127" s="99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</row>
    <row r="128" spans="1:26" ht="19.5" customHeight="1" x14ac:dyDescent="0.2">
      <c r="A128" s="301"/>
      <c r="B128" s="301"/>
      <c r="C128" s="64"/>
      <c r="D128" s="99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Y128" s="301"/>
      <c r="Z128" s="301"/>
    </row>
    <row r="129" spans="1:26" ht="19.5" customHeight="1" x14ac:dyDescent="0.2">
      <c r="A129" s="301"/>
      <c r="B129" s="301"/>
      <c r="C129" s="64"/>
      <c r="D129" s="99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</row>
    <row r="130" spans="1:26" ht="19.5" customHeight="1" x14ac:dyDescent="0.2">
      <c r="A130" s="301"/>
      <c r="B130" s="301"/>
      <c r="C130" s="64"/>
      <c r="D130" s="99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</row>
    <row r="131" spans="1:26" ht="19.5" customHeight="1" x14ac:dyDescent="0.2">
      <c r="A131" s="301"/>
      <c r="B131" s="301"/>
      <c r="C131" s="64"/>
      <c r="D131" s="99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  <c r="Z131" s="301"/>
    </row>
    <row r="132" spans="1:26" ht="19.5" customHeight="1" x14ac:dyDescent="0.2">
      <c r="A132" s="301"/>
      <c r="B132" s="301"/>
      <c r="C132" s="64"/>
      <c r="D132" s="99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1"/>
      <c r="Z132" s="301"/>
    </row>
    <row r="133" spans="1:26" ht="19.5" customHeight="1" x14ac:dyDescent="0.2">
      <c r="A133" s="301"/>
      <c r="B133" s="301"/>
      <c r="C133" s="64"/>
      <c r="D133" s="99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</row>
    <row r="134" spans="1:26" ht="19.5" customHeight="1" x14ac:dyDescent="0.2">
      <c r="A134" s="301"/>
      <c r="B134" s="301"/>
      <c r="C134" s="64"/>
      <c r="D134" s="99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</row>
    <row r="135" spans="1:26" ht="19.5" customHeight="1" x14ac:dyDescent="0.2">
      <c r="A135" s="301"/>
      <c r="B135" s="301"/>
      <c r="C135" s="64"/>
      <c r="D135" s="99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</row>
    <row r="136" spans="1:26" ht="19.5" customHeight="1" x14ac:dyDescent="0.2">
      <c r="A136" s="301"/>
      <c r="B136" s="301"/>
      <c r="C136" s="64"/>
      <c r="D136" s="99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  <c r="Z136" s="301"/>
    </row>
    <row r="137" spans="1:26" ht="19.5" customHeight="1" x14ac:dyDescent="0.2">
      <c r="A137" s="301"/>
      <c r="B137" s="301"/>
      <c r="C137" s="64"/>
      <c r="D137" s="99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  <c r="Z137" s="301"/>
    </row>
    <row r="138" spans="1:26" ht="19.5" customHeight="1" x14ac:dyDescent="0.2">
      <c r="A138" s="301"/>
      <c r="B138" s="301"/>
      <c r="C138" s="64"/>
      <c r="D138" s="99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</row>
    <row r="139" spans="1:26" ht="19.5" customHeight="1" x14ac:dyDescent="0.2">
      <c r="A139" s="301"/>
      <c r="B139" s="301"/>
      <c r="C139" s="64"/>
      <c r="D139" s="99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</row>
    <row r="140" spans="1:26" ht="19.5" customHeight="1" x14ac:dyDescent="0.2">
      <c r="A140" s="301"/>
      <c r="B140" s="301"/>
      <c r="C140" s="64"/>
      <c r="D140" s="99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  <c r="Z140" s="301"/>
    </row>
    <row r="141" spans="1:26" ht="19.5" customHeight="1" x14ac:dyDescent="0.2">
      <c r="A141" s="301"/>
      <c r="B141" s="301"/>
      <c r="C141" s="64"/>
      <c r="D141" s="99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</row>
    <row r="142" spans="1:26" ht="19.5" customHeight="1" x14ac:dyDescent="0.2">
      <c r="A142" s="301"/>
      <c r="B142" s="301"/>
      <c r="C142" s="64"/>
      <c r="D142" s="99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  <c r="R142" s="301"/>
      <c r="S142" s="301"/>
      <c r="T142" s="301"/>
      <c r="U142" s="301"/>
      <c r="V142" s="301"/>
      <c r="W142" s="301"/>
      <c r="X142" s="301"/>
      <c r="Y142" s="301"/>
      <c r="Z142" s="301"/>
    </row>
    <row r="143" spans="1:26" ht="19.5" customHeight="1" x14ac:dyDescent="0.2">
      <c r="A143" s="301"/>
      <c r="B143" s="301"/>
      <c r="C143" s="64"/>
      <c r="D143" s="99"/>
      <c r="E143" s="301"/>
      <c r="F143" s="301"/>
      <c r="G143" s="301"/>
      <c r="H143" s="301"/>
      <c r="I143" s="301"/>
      <c r="J143" s="301"/>
      <c r="K143" s="301"/>
      <c r="L143" s="301"/>
      <c r="M143" s="301"/>
      <c r="N143" s="301"/>
      <c r="O143" s="301"/>
      <c r="P143" s="301"/>
      <c r="Q143" s="301"/>
      <c r="R143" s="301"/>
      <c r="S143" s="301"/>
      <c r="T143" s="301"/>
      <c r="U143" s="301"/>
      <c r="V143" s="301"/>
      <c r="W143" s="301"/>
      <c r="X143" s="301"/>
      <c r="Y143" s="301"/>
      <c r="Z143" s="301"/>
    </row>
    <row r="144" spans="1:26" ht="19.5" customHeight="1" x14ac:dyDescent="0.2">
      <c r="A144" s="301"/>
      <c r="B144" s="301"/>
      <c r="C144" s="64"/>
      <c r="D144" s="99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</row>
    <row r="145" spans="1:26" ht="19.5" customHeight="1" x14ac:dyDescent="0.2">
      <c r="A145" s="301"/>
      <c r="B145" s="301"/>
      <c r="C145" s="64"/>
      <c r="D145" s="99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Y145" s="301"/>
      <c r="Z145" s="301"/>
    </row>
    <row r="146" spans="1:26" ht="19.5" customHeight="1" x14ac:dyDescent="0.2">
      <c r="A146" s="301"/>
      <c r="B146" s="301"/>
      <c r="C146" s="64"/>
      <c r="D146" s="99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</row>
    <row r="147" spans="1:26" ht="19.5" customHeight="1" x14ac:dyDescent="0.2">
      <c r="A147" s="301"/>
      <c r="B147" s="301"/>
      <c r="C147" s="64"/>
      <c r="D147" s="99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Y147" s="301"/>
      <c r="Z147" s="301"/>
    </row>
    <row r="148" spans="1:26" ht="19.5" customHeight="1" x14ac:dyDescent="0.2">
      <c r="A148" s="301"/>
      <c r="B148" s="301"/>
      <c r="C148" s="64"/>
      <c r="D148" s="99"/>
      <c r="E148" s="301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  <c r="R148" s="301"/>
      <c r="S148" s="301"/>
      <c r="T148" s="301"/>
      <c r="U148" s="301"/>
      <c r="V148" s="301"/>
      <c r="W148" s="301"/>
      <c r="X148" s="301"/>
      <c r="Y148" s="301"/>
      <c r="Z148" s="301"/>
    </row>
    <row r="149" spans="1:26" ht="19.5" customHeight="1" x14ac:dyDescent="0.2">
      <c r="A149" s="301"/>
      <c r="B149" s="301"/>
      <c r="C149" s="64"/>
      <c r="D149" s="99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Y149" s="301"/>
      <c r="Z149" s="301"/>
    </row>
    <row r="150" spans="1:26" ht="19.5" customHeight="1" x14ac:dyDescent="0.2">
      <c r="A150" s="301"/>
      <c r="B150" s="301"/>
      <c r="C150" s="64"/>
      <c r="D150" s="99"/>
      <c r="E150" s="301"/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</row>
    <row r="151" spans="1:26" ht="19.5" customHeight="1" x14ac:dyDescent="0.2">
      <c r="A151" s="301"/>
      <c r="B151" s="301"/>
      <c r="C151" s="64"/>
      <c r="D151" s="99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Y151" s="301"/>
      <c r="Z151" s="301"/>
    </row>
    <row r="152" spans="1:26" ht="19.5" customHeight="1" x14ac:dyDescent="0.2">
      <c r="A152" s="301"/>
      <c r="B152" s="301"/>
      <c r="C152" s="64"/>
      <c r="D152" s="99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</row>
    <row r="153" spans="1:26" ht="19.5" customHeight="1" x14ac:dyDescent="0.2">
      <c r="A153" s="301"/>
      <c r="B153" s="301"/>
      <c r="C153" s="64"/>
      <c r="D153" s="99"/>
      <c r="E153" s="301"/>
      <c r="F153" s="301"/>
      <c r="G153" s="301"/>
      <c r="H153" s="301"/>
      <c r="I153" s="301"/>
      <c r="J153" s="301"/>
      <c r="K153" s="301"/>
      <c r="L153" s="301"/>
      <c r="M153" s="301"/>
      <c r="N153" s="301"/>
      <c r="O153" s="301"/>
      <c r="P153" s="301"/>
      <c r="Q153" s="301"/>
      <c r="R153" s="301"/>
      <c r="S153" s="301"/>
      <c r="T153" s="301"/>
      <c r="U153" s="301"/>
      <c r="V153" s="301"/>
      <c r="W153" s="301"/>
      <c r="X153" s="301"/>
      <c r="Y153" s="301"/>
      <c r="Z153" s="301"/>
    </row>
    <row r="154" spans="1:26" ht="19.5" customHeight="1" x14ac:dyDescent="0.2">
      <c r="A154" s="301"/>
      <c r="B154" s="301"/>
      <c r="C154" s="64"/>
      <c r="D154" s="99"/>
      <c r="E154" s="301"/>
      <c r="F154" s="301"/>
      <c r="G154" s="301"/>
      <c r="H154" s="301"/>
      <c r="I154" s="301"/>
      <c r="J154" s="301"/>
      <c r="K154" s="301"/>
      <c r="L154" s="301"/>
      <c r="M154" s="301"/>
      <c r="N154" s="301"/>
      <c r="O154" s="301"/>
      <c r="P154" s="301"/>
      <c r="Q154" s="301"/>
      <c r="R154" s="301"/>
      <c r="S154" s="301"/>
      <c r="T154" s="301"/>
      <c r="U154" s="301"/>
      <c r="V154" s="301"/>
      <c r="W154" s="301"/>
      <c r="X154" s="301"/>
      <c r="Y154" s="301"/>
      <c r="Z154" s="301"/>
    </row>
    <row r="155" spans="1:26" ht="19.5" customHeight="1" x14ac:dyDescent="0.2">
      <c r="A155" s="301"/>
      <c r="B155" s="301"/>
      <c r="C155" s="64"/>
      <c r="D155" s="99"/>
      <c r="E155" s="301"/>
      <c r="F155" s="301"/>
      <c r="G155" s="301"/>
      <c r="H155" s="301"/>
      <c r="I155" s="301"/>
      <c r="J155" s="301"/>
      <c r="K155" s="301"/>
      <c r="L155" s="301"/>
      <c r="M155" s="301"/>
      <c r="N155" s="301"/>
      <c r="O155" s="301"/>
      <c r="P155" s="301"/>
      <c r="Q155" s="301"/>
      <c r="R155" s="301"/>
      <c r="S155" s="301"/>
      <c r="T155" s="301"/>
      <c r="U155" s="301"/>
      <c r="V155" s="301"/>
      <c r="W155" s="301"/>
      <c r="X155" s="301"/>
      <c r="Y155" s="301"/>
      <c r="Z155" s="301"/>
    </row>
    <row r="156" spans="1:26" ht="19.5" customHeight="1" x14ac:dyDescent="0.2">
      <c r="A156" s="301"/>
      <c r="B156" s="301"/>
      <c r="C156" s="64"/>
      <c r="D156" s="99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</row>
    <row r="157" spans="1:26" ht="19.5" customHeight="1" x14ac:dyDescent="0.2">
      <c r="A157" s="301"/>
      <c r="B157" s="301"/>
      <c r="C157" s="64"/>
      <c r="D157" s="99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301"/>
      <c r="Y157" s="301"/>
      <c r="Z157" s="301"/>
    </row>
    <row r="158" spans="1:26" ht="19.5" customHeight="1" x14ac:dyDescent="0.2">
      <c r="A158" s="301"/>
      <c r="B158" s="301"/>
      <c r="C158" s="64"/>
      <c r="D158" s="99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Y158" s="301"/>
      <c r="Z158" s="301"/>
    </row>
    <row r="159" spans="1:26" ht="19.5" customHeight="1" x14ac:dyDescent="0.2">
      <c r="A159" s="301"/>
      <c r="B159" s="301"/>
      <c r="C159" s="64"/>
      <c r="D159" s="99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  <c r="S159" s="301"/>
      <c r="T159" s="301"/>
      <c r="U159" s="301"/>
      <c r="V159" s="301"/>
      <c r="W159" s="301"/>
      <c r="X159" s="301"/>
      <c r="Y159" s="301"/>
      <c r="Z159" s="301"/>
    </row>
    <row r="160" spans="1:26" ht="19.5" customHeight="1" x14ac:dyDescent="0.2">
      <c r="A160" s="301"/>
      <c r="B160" s="301"/>
      <c r="C160" s="64"/>
      <c r="D160" s="99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Y160" s="301"/>
      <c r="Z160" s="301"/>
    </row>
    <row r="161" spans="1:26" ht="19.5" customHeight="1" x14ac:dyDescent="0.2">
      <c r="A161" s="301"/>
      <c r="B161" s="301"/>
      <c r="C161" s="64"/>
      <c r="D161" s="99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  <c r="Z161" s="301"/>
    </row>
    <row r="162" spans="1:26" ht="19.5" customHeight="1" x14ac:dyDescent="0.2">
      <c r="A162" s="301"/>
      <c r="B162" s="301"/>
      <c r="C162" s="64"/>
      <c r="D162" s="99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1"/>
      <c r="S162" s="301"/>
      <c r="T162" s="301"/>
      <c r="U162" s="301"/>
      <c r="V162" s="301"/>
      <c r="W162" s="301"/>
      <c r="X162" s="301"/>
      <c r="Y162" s="301"/>
      <c r="Z162" s="301"/>
    </row>
    <row r="163" spans="1:26" ht="19.5" customHeight="1" x14ac:dyDescent="0.2">
      <c r="A163" s="301"/>
      <c r="B163" s="301"/>
      <c r="C163" s="64"/>
      <c r="D163" s="99"/>
      <c r="E163" s="301"/>
      <c r="F163" s="301"/>
      <c r="G163" s="301"/>
      <c r="H163" s="301"/>
      <c r="I163" s="301"/>
      <c r="J163" s="301"/>
      <c r="K163" s="301"/>
      <c r="L163" s="301"/>
      <c r="M163" s="301"/>
      <c r="N163" s="301"/>
      <c r="O163" s="301"/>
      <c r="P163" s="301"/>
      <c r="Q163" s="301"/>
      <c r="R163" s="301"/>
      <c r="S163" s="301"/>
      <c r="T163" s="301"/>
      <c r="U163" s="301"/>
      <c r="V163" s="301"/>
      <c r="W163" s="301"/>
      <c r="X163" s="301"/>
      <c r="Y163" s="301"/>
      <c r="Z163" s="301"/>
    </row>
    <row r="164" spans="1:26" ht="19.5" customHeight="1" x14ac:dyDescent="0.2">
      <c r="A164" s="301"/>
      <c r="B164" s="301"/>
      <c r="C164" s="64"/>
      <c r="D164" s="99"/>
      <c r="E164" s="301"/>
      <c r="F164" s="301"/>
      <c r="G164" s="301"/>
      <c r="H164" s="301"/>
      <c r="I164" s="301"/>
      <c r="J164" s="301"/>
      <c r="K164" s="301"/>
      <c r="L164" s="301"/>
      <c r="M164" s="301"/>
      <c r="N164" s="301"/>
      <c r="O164" s="301"/>
      <c r="P164" s="301"/>
      <c r="Q164" s="301"/>
      <c r="R164" s="301"/>
      <c r="S164" s="301"/>
      <c r="T164" s="301"/>
      <c r="U164" s="301"/>
      <c r="V164" s="301"/>
      <c r="W164" s="301"/>
      <c r="X164" s="301"/>
      <c r="Y164" s="301"/>
      <c r="Z164" s="301"/>
    </row>
    <row r="165" spans="1:26" ht="19.5" customHeight="1" x14ac:dyDescent="0.2">
      <c r="A165" s="301"/>
      <c r="B165" s="301"/>
      <c r="C165" s="64"/>
      <c r="D165" s="99"/>
      <c r="E165" s="301"/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1"/>
      <c r="R165" s="301"/>
      <c r="S165" s="301"/>
      <c r="T165" s="301"/>
      <c r="U165" s="301"/>
      <c r="V165" s="301"/>
      <c r="W165" s="301"/>
      <c r="X165" s="301"/>
      <c r="Y165" s="301"/>
      <c r="Z165" s="301"/>
    </row>
    <row r="166" spans="1:26" ht="19.5" customHeight="1" x14ac:dyDescent="0.2">
      <c r="A166" s="301"/>
      <c r="B166" s="301"/>
      <c r="C166" s="64"/>
      <c r="D166" s="99"/>
      <c r="E166" s="301"/>
      <c r="F166" s="301"/>
      <c r="G166" s="301"/>
      <c r="H166" s="301"/>
      <c r="I166" s="301"/>
      <c r="J166" s="301"/>
      <c r="K166" s="301"/>
      <c r="L166" s="301"/>
      <c r="M166" s="301"/>
      <c r="N166" s="301"/>
      <c r="O166" s="301"/>
      <c r="P166" s="301"/>
      <c r="Q166" s="301"/>
      <c r="R166" s="301"/>
      <c r="S166" s="301"/>
      <c r="T166" s="301"/>
      <c r="U166" s="301"/>
      <c r="V166" s="301"/>
      <c r="W166" s="301"/>
      <c r="X166" s="301"/>
      <c r="Y166" s="301"/>
      <c r="Z166" s="301"/>
    </row>
    <row r="167" spans="1:26" ht="19.5" customHeight="1" x14ac:dyDescent="0.2">
      <c r="A167" s="301"/>
      <c r="B167" s="301"/>
      <c r="C167" s="64"/>
      <c r="D167" s="99"/>
      <c r="E167" s="301"/>
      <c r="F167" s="301"/>
      <c r="G167" s="301"/>
      <c r="H167" s="301"/>
      <c r="I167" s="301"/>
      <c r="J167" s="301"/>
      <c r="K167" s="301"/>
      <c r="L167" s="301"/>
      <c r="M167" s="301"/>
      <c r="N167" s="301"/>
      <c r="O167" s="301"/>
      <c r="P167" s="301"/>
      <c r="Q167" s="301"/>
      <c r="R167" s="301"/>
      <c r="S167" s="301"/>
      <c r="T167" s="301"/>
      <c r="U167" s="301"/>
      <c r="V167" s="301"/>
      <c r="W167" s="301"/>
      <c r="X167" s="301"/>
      <c r="Y167" s="301"/>
      <c r="Z167" s="301"/>
    </row>
    <row r="168" spans="1:26" ht="19.5" customHeight="1" x14ac:dyDescent="0.2">
      <c r="A168" s="301"/>
      <c r="B168" s="301"/>
      <c r="C168" s="64"/>
      <c r="D168" s="99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  <c r="Y168" s="301"/>
      <c r="Z168" s="301"/>
    </row>
    <row r="169" spans="1:26" ht="19.5" customHeight="1" x14ac:dyDescent="0.2">
      <c r="A169" s="301"/>
      <c r="B169" s="301"/>
      <c r="C169" s="64"/>
      <c r="D169" s="99"/>
      <c r="E169" s="301"/>
      <c r="F169" s="301"/>
      <c r="G169" s="301"/>
      <c r="H169" s="301"/>
      <c r="I169" s="301"/>
      <c r="J169" s="301"/>
      <c r="K169" s="301"/>
      <c r="L169" s="301"/>
      <c r="M169" s="301"/>
      <c r="N169" s="301"/>
      <c r="O169" s="301"/>
      <c r="P169" s="301"/>
      <c r="Q169" s="301"/>
      <c r="R169" s="301"/>
      <c r="S169" s="301"/>
      <c r="T169" s="301"/>
      <c r="U169" s="301"/>
      <c r="V169" s="301"/>
      <c r="W169" s="301"/>
      <c r="X169" s="301"/>
      <c r="Y169" s="301"/>
      <c r="Z169" s="301"/>
    </row>
    <row r="170" spans="1:26" ht="19.5" customHeight="1" x14ac:dyDescent="0.2">
      <c r="A170" s="301"/>
      <c r="B170" s="301"/>
      <c r="C170" s="64"/>
      <c r="D170" s="99"/>
      <c r="E170" s="301"/>
      <c r="F170" s="301"/>
      <c r="G170" s="301"/>
      <c r="H170" s="301"/>
      <c r="I170" s="301"/>
      <c r="J170" s="301"/>
      <c r="K170" s="301"/>
      <c r="L170" s="301"/>
      <c r="M170" s="301"/>
      <c r="N170" s="301"/>
      <c r="O170" s="301"/>
      <c r="P170" s="301"/>
      <c r="Q170" s="301"/>
      <c r="R170" s="301"/>
      <c r="S170" s="301"/>
      <c r="T170" s="301"/>
      <c r="U170" s="301"/>
      <c r="V170" s="301"/>
      <c r="W170" s="301"/>
      <c r="X170" s="301"/>
      <c r="Y170" s="301"/>
      <c r="Z170" s="301"/>
    </row>
    <row r="171" spans="1:26" ht="19.5" customHeight="1" x14ac:dyDescent="0.2">
      <c r="A171" s="301"/>
      <c r="B171" s="301"/>
      <c r="C171" s="64"/>
      <c r="D171" s="99"/>
      <c r="E171" s="301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  <c r="P171" s="301"/>
      <c r="Q171" s="301"/>
      <c r="R171" s="301"/>
      <c r="S171" s="301"/>
      <c r="T171" s="301"/>
      <c r="U171" s="301"/>
      <c r="V171" s="301"/>
      <c r="W171" s="301"/>
      <c r="X171" s="301"/>
      <c r="Y171" s="301"/>
      <c r="Z171" s="301"/>
    </row>
    <row r="172" spans="1:26" ht="19.5" customHeight="1" x14ac:dyDescent="0.2">
      <c r="A172" s="301"/>
      <c r="B172" s="301"/>
      <c r="C172" s="64"/>
      <c r="D172" s="99"/>
      <c r="E172" s="301"/>
      <c r="F172" s="301"/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1"/>
      <c r="Y172" s="301"/>
      <c r="Z172" s="301"/>
    </row>
    <row r="173" spans="1:26" ht="19.5" customHeight="1" x14ac:dyDescent="0.2">
      <c r="A173" s="301"/>
      <c r="B173" s="301"/>
      <c r="C173" s="64"/>
      <c r="D173" s="99"/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1"/>
      <c r="Y173" s="301"/>
      <c r="Z173" s="301"/>
    </row>
    <row r="174" spans="1:26" ht="19.5" customHeight="1" x14ac:dyDescent="0.2">
      <c r="A174" s="301"/>
      <c r="B174" s="301"/>
      <c r="C174" s="64"/>
      <c r="D174" s="99"/>
      <c r="E174" s="301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1"/>
      <c r="Y174" s="301"/>
      <c r="Z174" s="301"/>
    </row>
    <row r="175" spans="1:26" ht="19.5" customHeight="1" x14ac:dyDescent="0.2">
      <c r="A175" s="301"/>
      <c r="B175" s="301"/>
      <c r="C175" s="64"/>
      <c r="D175" s="99"/>
      <c r="E175" s="301"/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  <c r="Y175" s="301"/>
      <c r="Z175" s="301"/>
    </row>
    <row r="176" spans="1:26" ht="19.5" customHeight="1" x14ac:dyDescent="0.2">
      <c r="A176" s="301"/>
      <c r="B176" s="301"/>
      <c r="C176" s="64"/>
      <c r="D176" s="99"/>
      <c r="E176" s="301"/>
      <c r="F176" s="301"/>
      <c r="G176" s="301"/>
      <c r="H176" s="301"/>
      <c r="I176" s="301"/>
      <c r="J176" s="301"/>
      <c r="K176" s="301"/>
      <c r="L176" s="301"/>
      <c r="M176" s="301"/>
      <c r="N176" s="301"/>
      <c r="O176" s="301"/>
      <c r="P176" s="301"/>
      <c r="Q176" s="301"/>
      <c r="R176" s="301"/>
      <c r="S176" s="301"/>
      <c r="T176" s="301"/>
      <c r="U176" s="301"/>
      <c r="V176" s="301"/>
      <c r="W176" s="301"/>
      <c r="X176" s="301"/>
      <c r="Y176" s="301"/>
      <c r="Z176" s="301"/>
    </row>
    <row r="177" spans="1:26" ht="19.5" customHeight="1" x14ac:dyDescent="0.2">
      <c r="A177" s="301"/>
      <c r="B177" s="301"/>
      <c r="C177" s="64"/>
      <c r="D177" s="99"/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Y177" s="301"/>
      <c r="Z177" s="301"/>
    </row>
    <row r="178" spans="1:26" ht="19.5" customHeight="1" x14ac:dyDescent="0.2">
      <c r="A178" s="301"/>
      <c r="B178" s="301"/>
      <c r="C178" s="64"/>
      <c r="D178" s="99"/>
      <c r="E178" s="301"/>
      <c r="F178" s="301"/>
      <c r="G178" s="30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1"/>
      <c r="S178" s="301"/>
      <c r="T178" s="301"/>
      <c r="U178" s="301"/>
      <c r="V178" s="301"/>
      <c r="W178" s="301"/>
      <c r="X178" s="301"/>
      <c r="Y178" s="301"/>
      <c r="Z178" s="301"/>
    </row>
    <row r="179" spans="1:26" ht="19.5" customHeight="1" x14ac:dyDescent="0.2">
      <c r="A179" s="301"/>
      <c r="B179" s="301"/>
      <c r="C179" s="64"/>
      <c r="D179" s="99"/>
      <c r="E179" s="301"/>
      <c r="F179" s="301"/>
      <c r="G179" s="30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  <c r="Z179" s="301"/>
    </row>
    <row r="180" spans="1:26" ht="19.5" customHeight="1" x14ac:dyDescent="0.2">
      <c r="A180" s="301"/>
      <c r="B180" s="301"/>
      <c r="C180" s="64"/>
      <c r="D180" s="99"/>
      <c r="E180" s="301"/>
      <c r="F180" s="301"/>
      <c r="G180" s="301"/>
      <c r="H180" s="301"/>
      <c r="I180" s="301"/>
      <c r="J180" s="301"/>
      <c r="K180" s="301"/>
      <c r="L180" s="301"/>
      <c r="M180" s="301"/>
      <c r="N180" s="301"/>
      <c r="O180" s="301"/>
      <c r="P180" s="301"/>
      <c r="Q180" s="301"/>
      <c r="R180" s="301"/>
      <c r="S180" s="301"/>
      <c r="T180" s="301"/>
      <c r="U180" s="301"/>
      <c r="V180" s="301"/>
      <c r="W180" s="301"/>
      <c r="X180" s="301"/>
      <c r="Y180" s="301"/>
      <c r="Z180" s="301"/>
    </row>
    <row r="181" spans="1:26" ht="19.5" customHeight="1" x14ac:dyDescent="0.2">
      <c r="A181" s="301"/>
      <c r="B181" s="301"/>
      <c r="C181" s="64"/>
      <c r="D181" s="99"/>
      <c r="E181" s="301"/>
      <c r="F181" s="301"/>
      <c r="G181" s="301"/>
      <c r="H181" s="301"/>
      <c r="I181" s="301"/>
      <c r="J181" s="301"/>
      <c r="K181" s="301"/>
      <c r="L181" s="301"/>
      <c r="M181" s="301"/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Y181" s="301"/>
      <c r="Z181" s="301"/>
    </row>
    <row r="182" spans="1:26" ht="19.5" customHeight="1" x14ac:dyDescent="0.2">
      <c r="A182" s="301"/>
      <c r="B182" s="301"/>
      <c r="C182" s="64"/>
      <c r="D182" s="99"/>
      <c r="E182" s="301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  <c r="P182" s="301"/>
      <c r="Q182" s="301"/>
      <c r="R182" s="301"/>
      <c r="S182" s="301"/>
      <c r="T182" s="301"/>
      <c r="U182" s="301"/>
      <c r="V182" s="301"/>
      <c r="W182" s="301"/>
      <c r="X182" s="301"/>
      <c r="Y182" s="301"/>
      <c r="Z182" s="301"/>
    </row>
    <row r="183" spans="1:26" ht="19.5" customHeight="1" x14ac:dyDescent="0.2">
      <c r="A183" s="301"/>
      <c r="B183" s="301"/>
      <c r="C183" s="64"/>
      <c r="D183" s="99"/>
      <c r="E183" s="301"/>
      <c r="F183" s="301"/>
      <c r="G183" s="301"/>
      <c r="H183" s="301"/>
      <c r="I183" s="301"/>
      <c r="J183" s="301"/>
      <c r="K183" s="301"/>
      <c r="L183" s="301"/>
      <c r="M183" s="301"/>
      <c r="N183" s="301"/>
      <c r="O183" s="301"/>
      <c r="P183" s="301"/>
      <c r="Q183" s="301"/>
      <c r="R183" s="301"/>
      <c r="S183" s="301"/>
      <c r="T183" s="301"/>
      <c r="U183" s="301"/>
      <c r="V183" s="301"/>
      <c r="W183" s="301"/>
      <c r="X183" s="301"/>
      <c r="Y183" s="301"/>
      <c r="Z183" s="301"/>
    </row>
    <row r="184" spans="1:26" ht="19.5" customHeight="1" x14ac:dyDescent="0.2">
      <c r="A184" s="301"/>
      <c r="B184" s="301"/>
      <c r="C184" s="64"/>
      <c r="D184" s="99"/>
      <c r="E184" s="301"/>
      <c r="F184" s="301"/>
      <c r="G184" s="301"/>
      <c r="H184" s="301"/>
      <c r="I184" s="301"/>
      <c r="J184" s="301"/>
      <c r="K184" s="301"/>
      <c r="L184" s="301"/>
      <c r="M184" s="301"/>
      <c r="N184" s="301"/>
      <c r="O184" s="301"/>
      <c r="P184" s="301"/>
      <c r="Q184" s="301"/>
      <c r="R184" s="301"/>
      <c r="S184" s="301"/>
      <c r="T184" s="301"/>
      <c r="U184" s="301"/>
      <c r="V184" s="301"/>
      <c r="W184" s="301"/>
      <c r="X184" s="301"/>
      <c r="Y184" s="301"/>
      <c r="Z184" s="301"/>
    </row>
    <row r="185" spans="1:26" ht="19.5" customHeight="1" x14ac:dyDescent="0.2">
      <c r="A185" s="301"/>
      <c r="B185" s="301"/>
      <c r="C185" s="64"/>
      <c r="D185" s="99"/>
      <c r="E185" s="301"/>
      <c r="F185" s="301"/>
      <c r="G185" s="301"/>
      <c r="H185" s="301"/>
      <c r="I185" s="301"/>
      <c r="J185" s="301"/>
      <c r="K185" s="301"/>
      <c r="L185" s="301"/>
      <c r="M185" s="301"/>
      <c r="N185" s="301"/>
      <c r="O185" s="301"/>
      <c r="P185" s="301"/>
      <c r="Q185" s="301"/>
      <c r="R185" s="301"/>
      <c r="S185" s="301"/>
      <c r="T185" s="301"/>
      <c r="U185" s="301"/>
      <c r="V185" s="301"/>
      <c r="W185" s="301"/>
      <c r="X185" s="301"/>
      <c r="Y185" s="301"/>
      <c r="Z185" s="301"/>
    </row>
    <row r="186" spans="1:26" ht="19.5" customHeight="1" x14ac:dyDescent="0.2">
      <c r="A186" s="301"/>
      <c r="B186" s="301"/>
      <c r="C186" s="64"/>
      <c r="D186" s="99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301"/>
      <c r="P186" s="301"/>
      <c r="Q186" s="301"/>
      <c r="R186" s="301"/>
      <c r="S186" s="301"/>
      <c r="T186" s="301"/>
      <c r="U186" s="301"/>
      <c r="V186" s="301"/>
      <c r="W186" s="301"/>
      <c r="X186" s="301"/>
      <c r="Y186" s="301"/>
      <c r="Z186" s="301"/>
    </row>
    <row r="187" spans="1:26" ht="19.5" customHeight="1" x14ac:dyDescent="0.2">
      <c r="A187" s="301"/>
      <c r="B187" s="301"/>
      <c r="C187" s="64"/>
      <c r="D187" s="99"/>
      <c r="E187" s="301"/>
      <c r="F187" s="301"/>
      <c r="G187" s="301"/>
      <c r="H187" s="301"/>
      <c r="I187" s="301"/>
      <c r="J187" s="301"/>
      <c r="K187" s="301"/>
      <c r="L187" s="301"/>
      <c r="M187" s="301"/>
      <c r="N187" s="301"/>
      <c r="O187" s="301"/>
      <c r="P187" s="301"/>
      <c r="Q187" s="301"/>
      <c r="R187" s="301"/>
      <c r="S187" s="301"/>
      <c r="T187" s="301"/>
      <c r="U187" s="301"/>
      <c r="V187" s="301"/>
      <c r="W187" s="301"/>
      <c r="X187" s="301"/>
      <c r="Y187" s="301"/>
      <c r="Z187" s="301"/>
    </row>
    <row r="188" spans="1:26" ht="19.5" customHeight="1" x14ac:dyDescent="0.2">
      <c r="A188" s="301"/>
      <c r="B188" s="301"/>
      <c r="C188" s="64"/>
      <c r="D188" s="99"/>
      <c r="E188" s="301"/>
      <c r="F188" s="301"/>
      <c r="G188" s="301"/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301"/>
      <c r="S188" s="301"/>
      <c r="T188" s="301"/>
      <c r="U188" s="301"/>
      <c r="V188" s="301"/>
      <c r="W188" s="301"/>
      <c r="X188" s="301"/>
      <c r="Y188" s="301"/>
      <c r="Z188" s="301"/>
    </row>
    <row r="189" spans="1:26" ht="19.5" customHeight="1" x14ac:dyDescent="0.2">
      <c r="A189" s="301"/>
      <c r="B189" s="301"/>
      <c r="C189" s="64"/>
      <c r="D189" s="99"/>
      <c r="E189" s="301"/>
      <c r="F189" s="301"/>
      <c r="G189" s="301"/>
      <c r="H189" s="301"/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1"/>
      <c r="V189" s="301"/>
      <c r="W189" s="301"/>
      <c r="X189" s="301"/>
      <c r="Y189" s="301"/>
      <c r="Z189" s="301"/>
    </row>
    <row r="190" spans="1:26" ht="19.5" customHeight="1" x14ac:dyDescent="0.2">
      <c r="A190" s="301"/>
      <c r="B190" s="301"/>
      <c r="C190" s="64"/>
      <c r="D190" s="99"/>
      <c r="E190" s="301"/>
      <c r="F190" s="301"/>
      <c r="G190" s="301"/>
      <c r="H190" s="301"/>
      <c r="I190" s="301"/>
      <c r="J190" s="301"/>
      <c r="K190" s="301"/>
      <c r="L190" s="301"/>
      <c r="M190" s="301"/>
      <c r="N190" s="301"/>
      <c r="O190" s="301"/>
      <c r="P190" s="301"/>
      <c r="Q190" s="301"/>
      <c r="R190" s="301"/>
      <c r="S190" s="301"/>
      <c r="T190" s="301"/>
      <c r="U190" s="301"/>
      <c r="V190" s="301"/>
      <c r="W190" s="301"/>
      <c r="X190" s="301"/>
      <c r="Y190" s="301"/>
      <c r="Z190" s="301"/>
    </row>
    <row r="191" spans="1:26" ht="19.5" customHeight="1" x14ac:dyDescent="0.2">
      <c r="A191" s="301"/>
      <c r="B191" s="301"/>
      <c r="C191" s="64"/>
      <c r="D191" s="99"/>
      <c r="E191" s="301"/>
      <c r="F191" s="301"/>
      <c r="G191" s="301"/>
      <c r="H191" s="301"/>
      <c r="I191" s="301"/>
      <c r="J191" s="301"/>
      <c r="K191" s="301"/>
      <c r="L191" s="301"/>
      <c r="M191" s="301"/>
      <c r="N191" s="301"/>
      <c r="O191" s="301"/>
      <c r="P191" s="301"/>
      <c r="Q191" s="301"/>
      <c r="R191" s="301"/>
      <c r="S191" s="301"/>
      <c r="T191" s="301"/>
      <c r="U191" s="301"/>
      <c r="V191" s="301"/>
      <c r="W191" s="301"/>
      <c r="X191" s="301"/>
      <c r="Y191" s="301"/>
      <c r="Z191" s="301"/>
    </row>
    <row r="192" spans="1:26" ht="19.5" customHeight="1" x14ac:dyDescent="0.2">
      <c r="A192" s="301"/>
      <c r="B192" s="301"/>
      <c r="C192" s="64"/>
      <c r="D192" s="99"/>
      <c r="E192" s="301"/>
      <c r="F192" s="301"/>
      <c r="G192" s="301"/>
      <c r="H192" s="301"/>
      <c r="I192" s="301"/>
      <c r="J192" s="301"/>
      <c r="K192" s="301"/>
      <c r="L192" s="301"/>
      <c r="M192" s="301"/>
      <c r="N192" s="301"/>
      <c r="O192" s="301"/>
      <c r="P192" s="301"/>
      <c r="Q192" s="301"/>
      <c r="R192" s="301"/>
      <c r="S192" s="301"/>
      <c r="T192" s="301"/>
      <c r="U192" s="301"/>
      <c r="V192" s="301"/>
      <c r="W192" s="301"/>
      <c r="X192" s="301"/>
      <c r="Y192" s="301"/>
      <c r="Z192" s="301"/>
    </row>
    <row r="193" spans="1:26" ht="19.5" customHeight="1" x14ac:dyDescent="0.2">
      <c r="A193" s="301"/>
      <c r="B193" s="301"/>
      <c r="C193" s="64"/>
      <c r="D193" s="99"/>
      <c r="E193" s="301"/>
      <c r="F193" s="301"/>
      <c r="G193" s="301"/>
      <c r="H193" s="301"/>
      <c r="I193" s="301"/>
      <c r="J193" s="301"/>
      <c r="K193" s="301"/>
      <c r="L193" s="301"/>
      <c r="M193" s="301"/>
      <c r="N193" s="301"/>
      <c r="O193" s="301"/>
      <c r="P193" s="301"/>
      <c r="Q193" s="301"/>
      <c r="R193" s="301"/>
      <c r="S193" s="301"/>
      <c r="T193" s="301"/>
      <c r="U193" s="301"/>
      <c r="V193" s="301"/>
      <c r="W193" s="301"/>
      <c r="X193" s="301"/>
      <c r="Y193" s="301"/>
      <c r="Z193" s="301"/>
    </row>
    <row r="194" spans="1:26" ht="19.5" customHeight="1" x14ac:dyDescent="0.2">
      <c r="A194" s="301"/>
      <c r="B194" s="301"/>
      <c r="C194" s="64"/>
      <c r="D194" s="99"/>
      <c r="E194" s="301"/>
      <c r="F194" s="301"/>
      <c r="G194" s="301"/>
      <c r="H194" s="301"/>
      <c r="I194" s="301"/>
      <c r="J194" s="301"/>
      <c r="K194" s="301"/>
      <c r="L194" s="301"/>
      <c r="M194" s="301"/>
      <c r="N194" s="301"/>
      <c r="O194" s="301"/>
      <c r="P194" s="301"/>
      <c r="Q194" s="301"/>
      <c r="R194" s="301"/>
      <c r="S194" s="301"/>
      <c r="T194" s="301"/>
      <c r="U194" s="301"/>
      <c r="V194" s="301"/>
      <c r="W194" s="301"/>
      <c r="X194" s="301"/>
      <c r="Y194" s="301"/>
      <c r="Z194" s="301"/>
    </row>
    <row r="195" spans="1:26" ht="19.5" customHeight="1" x14ac:dyDescent="0.2">
      <c r="A195" s="301"/>
      <c r="B195" s="301"/>
      <c r="C195" s="64"/>
      <c r="D195" s="99"/>
      <c r="E195" s="301"/>
      <c r="F195" s="301"/>
      <c r="G195" s="301"/>
      <c r="H195" s="301"/>
      <c r="I195" s="301"/>
      <c r="J195" s="301"/>
      <c r="K195" s="301"/>
      <c r="L195" s="301"/>
      <c r="M195" s="301"/>
      <c r="N195" s="301"/>
      <c r="O195" s="301"/>
      <c r="P195" s="301"/>
      <c r="Q195" s="301"/>
      <c r="R195" s="301"/>
      <c r="S195" s="301"/>
      <c r="T195" s="301"/>
      <c r="U195" s="301"/>
      <c r="V195" s="301"/>
      <c r="W195" s="301"/>
      <c r="X195" s="301"/>
      <c r="Y195" s="301"/>
      <c r="Z195" s="301"/>
    </row>
    <row r="196" spans="1:26" ht="19.5" customHeight="1" x14ac:dyDescent="0.2">
      <c r="A196" s="301"/>
      <c r="B196" s="301"/>
      <c r="C196" s="64"/>
      <c r="D196" s="99"/>
      <c r="E196" s="301"/>
      <c r="F196" s="301"/>
      <c r="G196" s="301"/>
      <c r="H196" s="301"/>
      <c r="I196" s="301"/>
      <c r="J196" s="301"/>
      <c r="K196" s="301"/>
      <c r="L196" s="301"/>
      <c r="M196" s="301"/>
      <c r="N196" s="301"/>
      <c r="O196" s="301"/>
      <c r="P196" s="301"/>
      <c r="Q196" s="301"/>
      <c r="R196" s="301"/>
      <c r="S196" s="301"/>
      <c r="T196" s="301"/>
      <c r="U196" s="301"/>
      <c r="V196" s="301"/>
      <c r="W196" s="301"/>
      <c r="X196" s="301"/>
      <c r="Y196" s="301"/>
      <c r="Z196" s="301"/>
    </row>
    <row r="197" spans="1:26" ht="19.5" customHeight="1" x14ac:dyDescent="0.2">
      <c r="A197" s="301"/>
      <c r="B197" s="301"/>
      <c r="C197" s="64"/>
      <c r="D197" s="99"/>
      <c r="E197" s="301"/>
      <c r="F197" s="301"/>
      <c r="G197" s="301"/>
      <c r="H197" s="301"/>
      <c r="I197" s="301"/>
      <c r="J197" s="301"/>
      <c r="K197" s="301"/>
      <c r="L197" s="301"/>
      <c r="M197" s="301"/>
      <c r="N197" s="301"/>
      <c r="O197" s="301"/>
      <c r="P197" s="301"/>
      <c r="Q197" s="301"/>
      <c r="R197" s="301"/>
      <c r="S197" s="301"/>
      <c r="T197" s="301"/>
      <c r="U197" s="301"/>
      <c r="V197" s="301"/>
      <c r="W197" s="301"/>
      <c r="X197" s="301"/>
      <c r="Y197" s="301"/>
      <c r="Z197" s="301"/>
    </row>
    <row r="198" spans="1:26" ht="19.5" customHeight="1" x14ac:dyDescent="0.2">
      <c r="A198" s="301"/>
      <c r="B198" s="301"/>
      <c r="C198" s="64"/>
      <c r="D198" s="99"/>
      <c r="E198" s="301"/>
      <c r="F198" s="301"/>
      <c r="G198" s="301"/>
      <c r="H198" s="301"/>
      <c r="I198" s="301"/>
      <c r="J198" s="301"/>
      <c r="K198" s="301"/>
      <c r="L198" s="301"/>
      <c r="M198" s="301"/>
      <c r="N198" s="301"/>
      <c r="O198" s="301"/>
      <c r="P198" s="301"/>
      <c r="Q198" s="301"/>
      <c r="R198" s="301"/>
      <c r="S198" s="301"/>
      <c r="T198" s="301"/>
      <c r="U198" s="301"/>
      <c r="V198" s="301"/>
      <c r="W198" s="301"/>
      <c r="X198" s="301"/>
      <c r="Y198" s="301"/>
      <c r="Z198" s="301"/>
    </row>
    <row r="199" spans="1:26" ht="19.5" customHeight="1" x14ac:dyDescent="0.2">
      <c r="A199" s="301"/>
      <c r="B199" s="301"/>
      <c r="C199" s="64"/>
      <c r="D199" s="99"/>
      <c r="E199" s="301"/>
      <c r="F199" s="301"/>
      <c r="G199" s="301"/>
      <c r="H199" s="301"/>
      <c r="I199" s="301"/>
      <c r="J199" s="301"/>
      <c r="K199" s="301"/>
      <c r="L199" s="301"/>
      <c r="M199" s="301"/>
      <c r="N199" s="301"/>
      <c r="O199" s="301"/>
      <c r="P199" s="301"/>
      <c r="Q199" s="301"/>
      <c r="R199" s="301"/>
      <c r="S199" s="301"/>
      <c r="T199" s="301"/>
      <c r="U199" s="301"/>
      <c r="V199" s="301"/>
      <c r="W199" s="301"/>
      <c r="X199" s="301"/>
      <c r="Y199" s="301"/>
      <c r="Z199" s="301"/>
    </row>
    <row r="200" spans="1:26" ht="19.5" customHeight="1" x14ac:dyDescent="0.2">
      <c r="A200" s="301"/>
      <c r="B200" s="301"/>
      <c r="C200" s="64"/>
      <c r="D200" s="99"/>
      <c r="E200" s="301"/>
      <c r="F200" s="301"/>
      <c r="G200" s="301"/>
      <c r="H200" s="301"/>
      <c r="I200" s="301"/>
      <c r="J200" s="301"/>
      <c r="K200" s="301"/>
      <c r="L200" s="301"/>
      <c r="M200" s="301"/>
      <c r="N200" s="301"/>
      <c r="O200" s="301"/>
      <c r="P200" s="301"/>
      <c r="Q200" s="301"/>
      <c r="R200" s="301"/>
      <c r="S200" s="301"/>
      <c r="T200" s="301"/>
      <c r="U200" s="301"/>
      <c r="V200" s="301"/>
      <c r="W200" s="301"/>
      <c r="X200" s="301"/>
      <c r="Y200" s="301"/>
      <c r="Z200" s="301"/>
    </row>
    <row r="201" spans="1:26" ht="19.5" customHeight="1" x14ac:dyDescent="0.2">
      <c r="A201" s="301"/>
      <c r="B201" s="301"/>
      <c r="C201" s="64"/>
      <c r="D201" s="99"/>
      <c r="E201" s="301"/>
      <c r="F201" s="301"/>
      <c r="G201" s="301"/>
      <c r="H201" s="301"/>
      <c r="I201" s="301"/>
      <c r="J201" s="301"/>
      <c r="K201" s="301"/>
      <c r="L201" s="301"/>
      <c r="M201" s="301"/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  <c r="X201" s="301"/>
      <c r="Y201" s="301"/>
      <c r="Z201" s="301"/>
    </row>
    <row r="202" spans="1:26" ht="19.5" customHeight="1" x14ac:dyDescent="0.2">
      <c r="A202" s="301"/>
      <c r="B202" s="301"/>
      <c r="C202" s="64"/>
      <c r="D202" s="99"/>
      <c r="E202" s="301"/>
      <c r="F202" s="301"/>
      <c r="G202" s="301"/>
      <c r="H202" s="301"/>
      <c r="I202" s="301"/>
      <c r="J202" s="301"/>
      <c r="K202" s="301"/>
      <c r="L202" s="301"/>
      <c r="M202" s="301"/>
      <c r="N202" s="301"/>
      <c r="O202" s="301"/>
      <c r="P202" s="301"/>
      <c r="Q202" s="301"/>
      <c r="R202" s="301"/>
      <c r="S202" s="301"/>
      <c r="T202" s="301"/>
      <c r="U202" s="301"/>
      <c r="V202" s="301"/>
      <c r="W202" s="301"/>
      <c r="X202" s="301"/>
      <c r="Y202" s="301"/>
      <c r="Z202" s="301"/>
    </row>
    <row r="203" spans="1:26" ht="19.5" customHeight="1" x14ac:dyDescent="0.2">
      <c r="A203" s="301"/>
      <c r="B203" s="301"/>
      <c r="C203" s="64"/>
      <c r="D203" s="99"/>
      <c r="E203" s="301"/>
      <c r="F203" s="301"/>
      <c r="G203" s="301"/>
      <c r="H203" s="301"/>
      <c r="I203" s="301"/>
      <c r="J203" s="301"/>
      <c r="K203" s="301"/>
      <c r="L203" s="301"/>
      <c r="M203" s="301"/>
      <c r="N203" s="301"/>
      <c r="O203" s="301"/>
      <c r="P203" s="301"/>
      <c r="Q203" s="301"/>
      <c r="R203" s="301"/>
      <c r="S203" s="301"/>
      <c r="T203" s="301"/>
      <c r="U203" s="301"/>
      <c r="V203" s="301"/>
      <c r="W203" s="301"/>
      <c r="X203" s="301"/>
      <c r="Y203" s="301"/>
      <c r="Z203" s="301"/>
    </row>
    <row r="204" spans="1:26" ht="19.5" customHeight="1" x14ac:dyDescent="0.2">
      <c r="A204" s="301"/>
      <c r="B204" s="301"/>
      <c r="C204" s="64"/>
      <c r="D204" s="99"/>
      <c r="E204" s="301"/>
      <c r="F204" s="301"/>
      <c r="G204" s="301"/>
      <c r="H204" s="301"/>
      <c r="I204" s="301"/>
      <c r="J204" s="301"/>
      <c r="K204" s="301"/>
      <c r="L204" s="301"/>
      <c r="M204" s="301"/>
      <c r="N204" s="301"/>
      <c r="O204" s="301"/>
      <c r="P204" s="301"/>
      <c r="Q204" s="301"/>
      <c r="R204" s="301"/>
      <c r="S204" s="301"/>
      <c r="T204" s="301"/>
      <c r="U204" s="301"/>
      <c r="V204" s="301"/>
      <c r="W204" s="301"/>
      <c r="X204" s="301"/>
      <c r="Y204" s="301"/>
      <c r="Z204" s="301"/>
    </row>
    <row r="205" spans="1:26" ht="19.5" customHeight="1" x14ac:dyDescent="0.2">
      <c r="A205" s="301"/>
      <c r="B205" s="301"/>
      <c r="C205" s="64"/>
      <c r="D205" s="99"/>
      <c r="E205" s="301"/>
      <c r="F205" s="301"/>
      <c r="G205" s="301"/>
      <c r="H205" s="301"/>
      <c r="I205" s="301"/>
      <c r="J205" s="301"/>
      <c r="K205" s="301"/>
      <c r="L205" s="301"/>
      <c r="M205" s="301"/>
      <c r="N205" s="301"/>
      <c r="O205" s="301"/>
      <c r="P205" s="301"/>
      <c r="Q205" s="301"/>
      <c r="R205" s="301"/>
      <c r="S205" s="301"/>
      <c r="T205" s="301"/>
      <c r="U205" s="301"/>
      <c r="V205" s="301"/>
      <c r="W205" s="301"/>
      <c r="X205" s="301"/>
      <c r="Y205" s="301"/>
      <c r="Z205" s="301"/>
    </row>
    <row r="206" spans="1:26" ht="19.5" customHeight="1" x14ac:dyDescent="0.2">
      <c r="A206" s="301"/>
      <c r="B206" s="301"/>
      <c r="C206" s="64"/>
      <c r="D206" s="99"/>
      <c r="E206" s="301"/>
      <c r="F206" s="301"/>
      <c r="G206" s="301"/>
      <c r="H206" s="301"/>
      <c r="I206" s="301"/>
      <c r="J206" s="301"/>
      <c r="K206" s="301"/>
      <c r="L206" s="301"/>
      <c r="M206" s="301"/>
      <c r="N206" s="301"/>
      <c r="O206" s="301"/>
      <c r="P206" s="301"/>
      <c r="Q206" s="301"/>
      <c r="R206" s="301"/>
      <c r="S206" s="301"/>
      <c r="T206" s="301"/>
      <c r="U206" s="301"/>
      <c r="V206" s="301"/>
      <c r="W206" s="301"/>
      <c r="X206" s="301"/>
      <c r="Y206" s="301"/>
      <c r="Z206" s="301"/>
    </row>
    <row r="207" spans="1:26" ht="19.5" customHeight="1" x14ac:dyDescent="0.2">
      <c r="A207" s="301"/>
      <c r="B207" s="301"/>
      <c r="C207" s="64"/>
      <c r="D207" s="99"/>
      <c r="E207" s="301"/>
      <c r="F207" s="301"/>
      <c r="G207" s="301"/>
      <c r="H207" s="301"/>
      <c r="I207" s="301"/>
      <c r="J207" s="301"/>
      <c r="K207" s="301"/>
      <c r="L207" s="301"/>
      <c r="M207" s="301"/>
      <c r="N207" s="301"/>
      <c r="O207" s="301"/>
      <c r="P207" s="301"/>
      <c r="Q207" s="301"/>
      <c r="R207" s="301"/>
      <c r="S207" s="301"/>
      <c r="T207" s="301"/>
      <c r="U207" s="301"/>
      <c r="V207" s="301"/>
      <c r="W207" s="301"/>
      <c r="X207" s="301"/>
      <c r="Y207" s="301"/>
      <c r="Z207" s="301"/>
    </row>
    <row r="208" spans="1:26" ht="19.5" customHeight="1" x14ac:dyDescent="0.2">
      <c r="A208" s="301"/>
      <c r="B208" s="301"/>
      <c r="C208" s="64"/>
      <c r="D208" s="99"/>
      <c r="E208" s="301"/>
      <c r="F208" s="301"/>
      <c r="G208" s="301"/>
      <c r="H208" s="301"/>
      <c r="I208" s="301"/>
      <c r="J208" s="301"/>
      <c r="K208" s="301"/>
      <c r="L208" s="301"/>
      <c r="M208" s="301"/>
      <c r="N208" s="301"/>
      <c r="O208" s="301"/>
      <c r="P208" s="301"/>
      <c r="Q208" s="301"/>
      <c r="R208" s="301"/>
      <c r="S208" s="301"/>
      <c r="T208" s="301"/>
      <c r="U208" s="301"/>
      <c r="V208" s="301"/>
      <c r="W208" s="301"/>
      <c r="X208" s="301"/>
      <c r="Y208" s="301"/>
      <c r="Z208" s="301"/>
    </row>
    <row r="209" spans="1:26" ht="19.5" customHeight="1" x14ac:dyDescent="0.2">
      <c r="A209" s="301"/>
      <c r="B209" s="301"/>
      <c r="C209" s="64"/>
      <c r="D209" s="99"/>
      <c r="E209" s="301"/>
      <c r="F209" s="301"/>
      <c r="G209" s="301"/>
      <c r="H209" s="301"/>
      <c r="I209" s="301"/>
      <c r="J209" s="301"/>
      <c r="K209" s="301"/>
      <c r="L209" s="301"/>
      <c r="M209" s="301"/>
      <c r="N209" s="301"/>
      <c r="O209" s="301"/>
      <c r="P209" s="301"/>
      <c r="Q209" s="301"/>
      <c r="R209" s="301"/>
      <c r="S209" s="301"/>
      <c r="T209" s="301"/>
      <c r="U209" s="301"/>
      <c r="V209" s="301"/>
      <c r="W209" s="301"/>
      <c r="X209" s="301"/>
      <c r="Y209" s="301"/>
      <c r="Z209" s="301"/>
    </row>
    <row r="210" spans="1:26" ht="19.5" customHeight="1" x14ac:dyDescent="0.2">
      <c r="A210" s="301"/>
      <c r="B210" s="301"/>
      <c r="C210" s="64"/>
      <c r="D210" s="99"/>
      <c r="E210" s="301"/>
      <c r="F210" s="301"/>
      <c r="G210" s="301"/>
      <c r="H210" s="301"/>
      <c r="I210" s="301"/>
      <c r="J210" s="301"/>
      <c r="K210" s="301"/>
      <c r="L210" s="301"/>
      <c r="M210" s="301"/>
      <c r="N210" s="301"/>
      <c r="O210" s="301"/>
      <c r="P210" s="301"/>
      <c r="Q210" s="301"/>
      <c r="R210" s="301"/>
      <c r="S210" s="301"/>
      <c r="T210" s="301"/>
      <c r="U210" s="301"/>
      <c r="V210" s="301"/>
      <c r="W210" s="301"/>
      <c r="X210" s="301"/>
      <c r="Y210" s="301"/>
      <c r="Z210" s="301"/>
    </row>
    <row r="211" spans="1:26" ht="19.5" customHeight="1" x14ac:dyDescent="0.2">
      <c r="A211" s="301"/>
      <c r="B211" s="301"/>
      <c r="C211" s="64"/>
      <c r="D211" s="99"/>
      <c r="E211" s="301"/>
      <c r="F211" s="301"/>
      <c r="G211" s="301"/>
      <c r="H211" s="301"/>
      <c r="I211" s="301"/>
      <c r="J211" s="301"/>
      <c r="K211" s="301"/>
      <c r="L211" s="301"/>
      <c r="M211" s="301"/>
      <c r="N211" s="301"/>
      <c r="O211" s="301"/>
      <c r="P211" s="301"/>
      <c r="Q211" s="301"/>
      <c r="R211" s="301"/>
      <c r="S211" s="301"/>
      <c r="T211" s="301"/>
      <c r="U211" s="301"/>
      <c r="V211" s="301"/>
      <c r="W211" s="301"/>
      <c r="X211" s="301"/>
      <c r="Y211" s="301"/>
      <c r="Z211" s="301"/>
    </row>
    <row r="212" spans="1:26" ht="19.5" customHeight="1" x14ac:dyDescent="0.2">
      <c r="A212" s="301"/>
      <c r="B212" s="301"/>
      <c r="C212" s="64"/>
      <c r="D212" s="99"/>
      <c r="E212" s="301"/>
      <c r="F212" s="301"/>
      <c r="G212" s="301"/>
      <c r="H212" s="301"/>
      <c r="I212" s="301"/>
      <c r="J212" s="301"/>
      <c r="K212" s="301"/>
      <c r="L212" s="301"/>
      <c r="M212" s="301"/>
      <c r="N212" s="301"/>
      <c r="O212" s="301"/>
      <c r="P212" s="301"/>
      <c r="Q212" s="301"/>
      <c r="R212" s="301"/>
      <c r="S212" s="301"/>
      <c r="T212" s="301"/>
      <c r="U212" s="301"/>
      <c r="V212" s="301"/>
      <c r="W212" s="301"/>
      <c r="X212" s="301"/>
      <c r="Y212" s="301"/>
      <c r="Z212" s="301"/>
    </row>
    <row r="213" spans="1:26" ht="19.5" customHeight="1" x14ac:dyDescent="0.2">
      <c r="A213" s="301"/>
      <c r="B213" s="301"/>
      <c r="C213" s="64"/>
      <c r="D213" s="99"/>
      <c r="E213" s="301"/>
      <c r="F213" s="301"/>
      <c r="G213" s="301"/>
      <c r="H213" s="301"/>
      <c r="I213" s="301"/>
      <c r="J213" s="301"/>
      <c r="K213" s="301"/>
      <c r="L213" s="301"/>
      <c r="M213" s="301"/>
      <c r="N213" s="301"/>
      <c r="O213" s="301"/>
      <c r="P213" s="301"/>
      <c r="Q213" s="301"/>
      <c r="R213" s="301"/>
      <c r="S213" s="301"/>
      <c r="T213" s="301"/>
      <c r="U213" s="301"/>
      <c r="V213" s="301"/>
      <c r="W213" s="301"/>
      <c r="X213" s="301"/>
      <c r="Y213" s="301"/>
      <c r="Z213" s="301"/>
    </row>
    <row r="214" spans="1:26" ht="19.5" customHeight="1" x14ac:dyDescent="0.2">
      <c r="A214" s="301"/>
      <c r="B214" s="301"/>
      <c r="C214" s="64"/>
      <c r="D214" s="99"/>
      <c r="E214" s="301"/>
      <c r="F214" s="301"/>
      <c r="G214" s="301"/>
      <c r="H214" s="301"/>
      <c r="I214" s="301"/>
      <c r="J214" s="301"/>
      <c r="K214" s="301"/>
      <c r="L214" s="301"/>
      <c r="M214" s="301"/>
      <c r="N214" s="301"/>
      <c r="O214" s="301"/>
      <c r="P214" s="301"/>
      <c r="Q214" s="301"/>
      <c r="R214" s="301"/>
      <c r="S214" s="301"/>
      <c r="T214" s="301"/>
      <c r="U214" s="301"/>
      <c r="V214" s="301"/>
      <c r="W214" s="301"/>
      <c r="X214" s="301"/>
      <c r="Y214" s="301"/>
      <c r="Z214" s="301"/>
    </row>
    <row r="215" spans="1:26" ht="19.5" customHeight="1" x14ac:dyDescent="0.2">
      <c r="A215" s="301"/>
      <c r="B215" s="301"/>
      <c r="C215" s="64"/>
      <c r="D215" s="99"/>
      <c r="E215" s="301"/>
      <c r="F215" s="301"/>
      <c r="G215" s="301"/>
      <c r="H215" s="301"/>
      <c r="I215" s="301"/>
      <c r="J215" s="301"/>
      <c r="K215" s="301"/>
      <c r="L215" s="301"/>
      <c r="M215" s="301"/>
      <c r="N215" s="301"/>
      <c r="O215" s="301"/>
      <c r="P215" s="301"/>
      <c r="Q215" s="301"/>
      <c r="R215" s="301"/>
      <c r="S215" s="301"/>
      <c r="T215" s="301"/>
      <c r="U215" s="301"/>
      <c r="V215" s="301"/>
      <c r="W215" s="301"/>
      <c r="X215" s="301"/>
      <c r="Y215" s="301"/>
      <c r="Z215" s="301"/>
    </row>
    <row r="216" spans="1:26" ht="19.5" customHeight="1" x14ac:dyDescent="0.2">
      <c r="A216" s="301"/>
      <c r="B216" s="301"/>
      <c r="C216" s="64"/>
      <c r="D216" s="99"/>
      <c r="E216" s="301"/>
      <c r="F216" s="301"/>
      <c r="G216" s="301"/>
      <c r="H216" s="301"/>
      <c r="I216" s="301"/>
      <c r="J216" s="301"/>
      <c r="K216" s="301"/>
      <c r="L216" s="301"/>
      <c r="M216" s="301"/>
      <c r="N216" s="301"/>
      <c r="O216" s="301"/>
      <c r="P216" s="301"/>
      <c r="Q216" s="301"/>
      <c r="R216" s="301"/>
      <c r="S216" s="301"/>
      <c r="T216" s="301"/>
      <c r="U216" s="301"/>
      <c r="V216" s="301"/>
      <c r="W216" s="301"/>
      <c r="X216" s="301"/>
      <c r="Y216" s="301"/>
      <c r="Z216" s="301"/>
    </row>
    <row r="217" spans="1:26" ht="19.5" customHeight="1" x14ac:dyDescent="0.2">
      <c r="A217" s="301"/>
      <c r="B217" s="301"/>
      <c r="C217" s="64"/>
      <c r="D217" s="99"/>
      <c r="E217" s="301"/>
      <c r="F217" s="301"/>
      <c r="G217" s="301"/>
      <c r="H217" s="301"/>
      <c r="I217" s="301"/>
      <c r="J217" s="301"/>
      <c r="K217" s="301"/>
      <c r="L217" s="301"/>
      <c r="M217" s="301"/>
      <c r="N217" s="301"/>
      <c r="O217" s="301"/>
      <c r="P217" s="301"/>
      <c r="Q217" s="301"/>
      <c r="R217" s="301"/>
      <c r="S217" s="301"/>
      <c r="T217" s="301"/>
      <c r="U217" s="301"/>
      <c r="V217" s="301"/>
      <c r="W217" s="301"/>
      <c r="X217" s="301"/>
      <c r="Y217" s="301"/>
      <c r="Z217" s="301"/>
    </row>
    <row r="218" spans="1:26" ht="19.5" customHeight="1" x14ac:dyDescent="0.2">
      <c r="A218" s="301"/>
      <c r="B218" s="301"/>
      <c r="C218" s="64"/>
      <c r="D218" s="99"/>
      <c r="E218" s="301"/>
      <c r="F218" s="301"/>
      <c r="G218" s="301"/>
      <c r="H218" s="301"/>
      <c r="I218" s="301"/>
      <c r="J218" s="301"/>
      <c r="K218" s="301"/>
      <c r="L218" s="301"/>
      <c r="M218" s="301"/>
      <c r="N218" s="301"/>
      <c r="O218" s="301"/>
      <c r="P218" s="301"/>
      <c r="Q218" s="301"/>
      <c r="R218" s="301"/>
      <c r="S218" s="301"/>
      <c r="T218" s="301"/>
      <c r="U218" s="301"/>
      <c r="V218" s="301"/>
      <c r="W218" s="301"/>
      <c r="X218" s="301"/>
      <c r="Y218" s="301"/>
      <c r="Z218" s="301"/>
    </row>
    <row r="219" spans="1:26" ht="19.5" customHeight="1" x14ac:dyDescent="0.2">
      <c r="A219" s="301"/>
      <c r="B219" s="301"/>
      <c r="C219" s="64"/>
      <c r="D219" s="99"/>
      <c r="E219" s="301"/>
      <c r="F219" s="301"/>
      <c r="G219" s="301"/>
      <c r="H219" s="301"/>
      <c r="I219" s="301"/>
      <c r="J219" s="301"/>
      <c r="K219" s="301"/>
      <c r="L219" s="301"/>
      <c r="M219" s="301"/>
      <c r="N219" s="301"/>
      <c r="O219" s="301"/>
      <c r="P219" s="301"/>
      <c r="Q219" s="301"/>
      <c r="R219" s="301"/>
      <c r="S219" s="301"/>
      <c r="T219" s="301"/>
      <c r="U219" s="301"/>
      <c r="V219" s="301"/>
      <c r="W219" s="301"/>
      <c r="X219" s="301"/>
      <c r="Y219" s="301"/>
      <c r="Z219" s="301"/>
    </row>
    <row r="220" spans="1:26" ht="19.5" customHeight="1" x14ac:dyDescent="0.2">
      <c r="A220" s="301"/>
      <c r="B220" s="301"/>
      <c r="C220" s="64"/>
      <c r="D220" s="99"/>
      <c r="E220" s="301"/>
      <c r="F220" s="301"/>
      <c r="G220" s="301"/>
      <c r="H220" s="301"/>
      <c r="I220" s="301"/>
      <c r="J220" s="301"/>
      <c r="K220" s="301"/>
      <c r="L220" s="301"/>
      <c r="M220" s="301"/>
      <c r="N220" s="301"/>
      <c r="O220" s="301"/>
      <c r="P220" s="301"/>
      <c r="Q220" s="301"/>
      <c r="R220" s="301"/>
      <c r="S220" s="301"/>
      <c r="T220" s="301"/>
      <c r="U220" s="301"/>
      <c r="V220" s="301"/>
      <c r="W220" s="301"/>
      <c r="X220" s="301"/>
      <c r="Y220" s="301"/>
      <c r="Z220" s="301"/>
    </row>
    <row r="221" spans="1:26" ht="19.5" customHeight="1" x14ac:dyDescent="0.2">
      <c r="A221" s="301"/>
      <c r="B221" s="301"/>
      <c r="C221" s="64"/>
      <c r="D221" s="99"/>
      <c r="E221" s="301"/>
      <c r="F221" s="301"/>
      <c r="G221" s="301"/>
      <c r="H221" s="301"/>
      <c r="I221" s="301"/>
      <c r="J221" s="301"/>
      <c r="K221" s="301"/>
      <c r="L221" s="301"/>
      <c r="M221" s="301"/>
      <c r="N221" s="301"/>
      <c r="O221" s="301"/>
      <c r="P221" s="301"/>
      <c r="Q221" s="301"/>
      <c r="R221" s="301"/>
      <c r="S221" s="301"/>
      <c r="T221" s="301"/>
      <c r="U221" s="301"/>
      <c r="V221" s="301"/>
      <c r="W221" s="301"/>
      <c r="X221" s="301"/>
      <c r="Y221" s="301"/>
      <c r="Z221" s="301"/>
    </row>
    <row r="222" spans="1:26" ht="19.5" customHeight="1" x14ac:dyDescent="0.2">
      <c r="A222" s="301"/>
      <c r="B222" s="301"/>
      <c r="C222" s="64"/>
      <c r="D222" s="99"/>
      <c r="E222" s="301"/>
      <c r="F222" s="301"/>
      <c r="G222" s="301"/>
      <c r="H222" s="301"/>
      <c r="I222" s="301"/>
      <c r="J222" s="301"/>
      <c r="K222" s="301"/>
      <c r="L222" s="301"/>
      <c r="M222" s="301"/>
      <c r="N222" s="301"/>
      <c r="O222" s="301"/>
      <c r="P222" s="301"/>
      <c r="Q222" s="301"/>
      <c r="R222" s="301"/>
      <c r="S222" s="301"/>
      <c r="T222" s="301"/>
      <c r="U222" s="301"/>
      <c r="V222" s="301"/>
      <c r="W222" s="301"/>
      <c r="X222" s="301"/>
      <c r="Y222" s="301"/>
      <c r="Z222" s="301"/>
    </row>
    <row r="223" spans="1:26" ht="19.5" customHeight="1" x14ac:dyDescent="0.2">
      <c r="A223" s="301"/>
      <c r="B223" s="301"/>
      <c r="C223" s="64"/>
      <c r="D223" s="99"/>
      <c r="E223" s="301"/>
      <c r="F223" s="301"/>
      <c r="G223" s="301"/>
      <c r="H223" s="301"/>
      <c r="I223" s="301"/>
      <c r="J223" s="301"/>
      <c r="K223" s="301"/>
      <c r="L223" s="301"/>
      <c r="M223" s="301"/>
      <c r="N223" s="301"/>
      <c r="O223" s="301"/>
      <c r="P223" s="301"/>
      <c r="Q223" s="301"/>
      <c r="R223" s="301"/>
      <c r="S223" s="301"/>
      <c r="T223" s="301"/>
      <c r="U223" s="301"/>
      <c r="V223" s="301"/>
      <c r="W223" s="301"/>
      <c r="X223" s="301"/>
      <c r="Y223" s="301"/>
      <c r="Z223" s="301"/>
    </row>
    <row r="224" spans="1:26" ht="19.5" customHeight="1" x14ac:dyDescent="0.2">
      <c r="A224" s="301"/>
      <c r="B224" s="301"/>
      <c r="C224" s="64"/>
      <c r="D224" s="99"/>
      <c r="E224" s="301"/>
      <c r="F224" s="301"/>
      <c r="G224" s="301"/>
      <c r="H224" s="301"/>
      <c r="I224" s="301"/>
      <c r="J224" s="301"/>
      <c r="K224" s="301"/>
      <c r="L224" s="301"/>
      <c r="M224" s="301"/>
      <c r="N224" s="301"/>
      <c r="O224" s="301"/>
      <c r="P224" s="301"/>
      <c r="Q224" s="301"/>
      <c r="R224" s="301"/>
      <c r="S224" s="301"/>
      <c r="T224" s="301"/>
      <c r="U224" s="301"/>
      <c r="V224" s="301"/>
      <c r="W224" s="301"/>
      <c r="X224" s="301"/>
      <c r="Y224" s="301"/>
      <c r="Z224" s="301"/>
    </row>
    <row r="225" spans="1:26" ht="19.5" customHeight="1" x14ac:dyDescent="0.2">
      <c r="A225" s="301"/>
      <c r="B225" s="301"/>
      <c r="C225" s="64"/>
      <c r="D225" s="99"/>
      <c r="E225" s="301"/>
      <c r="F225" s="301"/>
      <c r="G225" s="301"/>
      <c r="H225" s="301"/>
      <c r="I225" s="301"/>
      <c r="J225" s="301"/>
      <c r="K225" s="301"/>
      <c r="L225" s="301"/>
      <c r="M225" s="301"/>
      <c r="N225" s="301"/>
      <c r="O225" s="301"/>
      <c r="P225" s="301"/>
      <c r="Q225" s="301"/>
      <c r="R225" s="301"/>
      <c r="S225" s="301"/>
      <c r="T225" s="301"/>
      <c r="U225" s="301"/>
      <c r="V225" s="301"/>
      <c r="W225" s="301"/>
      <c r="X225" s="301"/>
      <c r="Y225" s="301"/>
      <c r="Z225" s="301"/>
    </row>
    <row r="226" spans="1:26" ht="19.5" customHeight="1" x14ac:dyDescent="0.2">
      <c r="A226" s="301"/>
      <c r="B226" s="301"/>
      <c r="C226" s="64"/>
      <c r="D226" s="99"/>
      <c r="E226" s="301"/>
      <c r="F226" s="301"/>
      <c r="G226" s="301"/>
      <c r="H226" s="301"/>
      <c r="I226" s="301"/>
      <c r="J226" s="301"/>
      <c r="K226" s="301"/>
      <c r="L226" s="301"/>
      <c r="M226" s="301"/>
      <c r="N226" s="301"/>
      <c r="O226" s="301"/>
      <c r="P226" s="301"/>
      <c r="Q226" s="301"/>
      <c r="R226" s="301"/>
      <c r="S226" s="301"/>
      <c r="T226" s="301"/>
      <c r="U226" s="301"/>
      <c r="V226" s="301"/>
      <c r="W226" s="301"/>
      <c r="X226" s="301"/>
      <c r="Y226" s="301"/>
      <c r="Z226" s="301"/>
    </row>
    <row r="227" spans="1:26" ht="19.5" customHeight="1" x14ac:dyDescent="0.2">
      <c r="A227" s="301"/>
      <c r="B227" s="301"/>
      <c r="C227" s="64"/>
      <c r="D227" s="99"/>
      <c r="E227" s="301"/>
      <c r="F227" s="301"/>
      <c r="G227" s="301"/>
      <c r="H227" s="301"/>
      <c r="I227" s="301"/>
      <c r="J227" s="301"/>
      <c r="K227" s="301"/>
      <c r="L227" s="301"/>
      <c r="M227" s="301"/>
      <c r="N227" s="301"/>
      <c r="O227" s="301"/>
      <c r="P227" s="301"/>
      <c r="Q227" s="301"/>
      <c r="R227" s="301"/>
      <c r="S227" s="301"/>
      <c r="T227" s="301"/>
      <c r="U227" s="301"/>
      <c r="V227" s="301"/>
      <c r="W227" s="301"/>
      <c r="X227" s="301"/>
      <c r="Y227" s="301"/>
      <c r="Z227" s="301"/>
    </row>
    <row r="228" spans="1:26" ht="19.5" customHeight="1" x14ac:dyDescent="0.2">
      <c r="A228" s="301"/>
      <c r="B228" s="301"/>
      <c r="C228" s="64"/>
      <c r="D228" s="99"/>
      <c r="E228" s="301"/>
      <c r="F228" s="301"/>
      <c r="G228" s="301"/>
      <c r="H228" s="301"/>
      <c r="I228" s="301"/>
      <c r="J228" s="301"/>
      <c r="K228" s="301"/>
      <c r="L228" s="301"/>
      <c r="M228" s="301"/>
      <c r="N228" s="301"/>
      <c r="O228" s="301"/>
      <c r="P228" s="301"/>
      <c r="Q228" s="301"/>
      <c r="R228" s="301"/>
      <c r="S228" s="301"/>
      <c r="T228" s="301"/>
      <c r="U228" s="301"/>
      <c r="V228" s="301"/>
      <c r="W228" s="301"/>
      <c r="X228" s="301"/>
      <c r="Y228" s="301"/>
      <c r="Z228" s="301"/>
    </row>
    <row r="229" spans="1:26" ht="19.5" customHeight="1" x14ac:dyDescent="0.2">
      <c r="A229" s="301"/>
      <c r="B229" s="301"/>
      <c r="C229" s="64"/>
      <c r="D229" s="99"/>
      <c r="E229" s="301"/>
      <c r="F229" s="301"/>
      <c r="G229" s="301"/>
      <c r="H229" s="301"/>
      <c r="I229" s="301"/>
      <c r="J229" s="301"/>
      <c r="K229" s="301"/>
      <c r="L229" s="301"/>
      <c r="M229" s="301"/>
      <c r="N229" s="301"/>
      <c r="O229" s="301"/>
      <c r="P229" s="301"/>
      <c r="Q229" s="301"/>
      <c r="R229" s="301"/>
      <c r="S229" s="301"/>
      <c r="T229" s="301"/>
      <c r="U229" s="301"/>
      <c r="V229" s="301"/>
      <c r="W229" s="301"/>
      <c r="X229" s="301"/>
      <c r="Y229" s="301"/>
      <c r="Z229" s="301"/>
    </row>
    <row r="230" spans="1:26" ht="19.5" customHeight="1" x14ac:dyDescent="0.2">
      <c r="A230" s="301"/>
      <c r="B230" s="301"/>
      <c r="C230" s="64"/>
      <c r="D230" s="99"/>
      <c r="E230" s="301"/>
      <c r="F230" s="301"/>
      <c r="G230" s="301"/>
      <c r="H230" s="301"/>
      <c r="I230" s="301"/>
      <c r="J230" s="301"/>
      <c r="K230" s="301"/>
      <c r="L230" s="301"/>
      <c r="M230" s="301"/>
      <c r="N230" s="301"/>
      <c r="O230" s="301"/>
      <c r="P230" s="301"/>
      <c r="Q230" s="301"/>
      <c r="R230" s="301"/>
      <c r="S230" s="301"/>
      <c r="T230" s="301"/>
      <c r="U230" s="301"/>
      <c r="V230" s="301"/>
      <c r="W230" s="301"/>
      <c r="X230" s="301"/>
      <c r="Y230" s="301"/>
      <c r="Z230" s="301"/>
    </row>
    <row r="231" spans="1:26" ht="19.5" customHeight="1" x14ac:dyDescent="0.2">
      <c r="A231" s="301"/>
      <c r="B231" s="301"/>
      <c r="C231" s="64"/>
      <c r="D231" s="99"/>
      <c r="E231" s="301"/>
      <c r="F231" s="301"/>
      <c r="G231" s="301"/>
      <c r="H231" s="301"/>
      <c r="I231" s="301"/>
      <c r="J231" s="301"/>
      <c r="K231" s="301"/>
      <c r="L231" s="301"/>
      <c r="M231" s="301"/>
      <c r="N231" s="301"/>
      <c r="O231" s="301"/>
      <c r="P231" s="301"/>
      <c r="Q231" s="301"/>
      <c r="R231" s="301"/>
      <c r="S231" s="301"/>
      <c r="T231" s="301"/>
      <c r="U231" s="301"/>
      <c r="V231" s="301"/>
      <c r="W231" s="301"/>
      <c r="X231" s="301"/>
      <c r="Y231" s="301"/>
      <c r="Z231" s="301"/>
    </row>
    <row r="232" spans="1:26" ht="19.5" customHeight="1" x14ac:dyDescent="0.2">
      <c r="A232" s="301"/>
      <c r="B232" s="301"/>
      <c r="C232" s="64"/>
      <c r="D232" s="99"/>
      <c r="E232" s="301"/>
      <c r="F232" s="301"/>
      <c r="G232" s="301"/>
      <c r="H232" s="301"/>
      <c r="I232" s="301"/>
      <c r="J232" s="301"/>
      <c r="K232" s="301"/>
      <c r="L232" s="301"/>
      <c r="M232" s="301"/>
      <c r="N232" s="301"/>
      <c r="O232" s="301"/>
      <c r="P232" s="301"/>
      <c r="Q232" s="301"/>
      <c r="R232" s="301"/>
      <c r="S232" s="301"/>
      <c r="T232" s="301"/>
      <c r="U232" s="301"/>
      <c r="V232" s="301"/>
      <c r="W232" s="301"/>
      <c r="X232" s="301"/>
      <c r="Y232" s="301"/>
      <c r="Z232" s="301"/>
    </row>
    <row r="233" spans="1:26" ht="19.5" customHeight="1" x14ac:dyDescent="0.2">
      <c r="A233" s="301"/>
      <c r="B233" s="301"/>
      <c r="C233" s="64"/>
      <c r="D233" s="99"/>
      <c r="E233" s="301"/>
      <c r="F233" s="301"/>
      <c r="G233" s="301"/>
      <c r="H233" s="301"/>
      <c r="I233" s="301"/>
      <c r="J233" s="301"/>
      <c r="K233" s="301"/>
      <c r="L233" s="301"/>
      <c r="M233" s="301"/>
      <c r="N233" s="301"/>
      <c r="O233" s="301"/>
      <c r="P233" s="301"/>
      <c r="Q233" s="301"/>
      <c r="R233" s="301"/>
      <c r="S233" s="301"/>
      <c r="T233" s="301"/>
      <c r="U233" s="301"/>
      <c r="V233" s="301"/>
      <c r="W233" s="301"/>
      <c r="X233" s="301"/>
      <c r="Y233" s="301"/>
      <c r="Z233" s="301"/>
    </row>
    <row r="234" spans="1:26" ht="19.5" customHeight="1" x14ac:dyDescent="0.2">
      <c r="A234" s="301"/>
      <c r="B234" s="301"/>
      <c r="C234" s="64"/>
      <c r="D234" s="99"/>
      <c r="E234" s="301"/>
      <c r="F234" s="301"/>
      <c r="G234" s="301"/>
      <c r="H234" s="301"/>
      <c r="I234" s="301"/>
      <c r="J234" s="301"/>
      <c r="K234" s="301"/>
      <c r="L234" s="301"/>
      <c r="M234" s="301"/>
      <c r="N234" s="301"/>
      <c r="O234" s="301"/>
      <c r="P234" s="301"/>
      <c r="Q234" s="301"/>
      <c r="R234" s="301"/>
      <c r="S234" s="301"/>
      <c r="T234" s="301"/>
      <c r="U234" s="301"/>
      <c r="V234" s="301"/>
      <c r="W234" s="301"/>
      <c r="X234" s="301"/>
      <c r="Y234" s="301"/>
      <c r="Z234" s="301"/>
    </row>
    <row r="235" spans="1:26" ht="19.5" customHeight="1" x14ac:dyDescent="0.2">
      <c r="A235" s="301"/>
      <c r="B235" s="301"/>
      <c r="C235" s="64"/>
      <c r="D235" s="99"/>
      <c r="E235" s="301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  <c r="P235" s="301"/>
      <c r="Q235" s="301"/>
      <c r="R235" s="301"/>
      <c r="S235" s="301"/>
      <c r="T235" s="301"/>
      <c r="U235" s="301"/>
      <c r="V235" s="301"/>
      <c r="W235" s="301"/>
      <c r="X235" s="301"/>
      <c r="Y235" s="301"/>
      <c r="Z235" s="301"/>
    </row>
    <row r="236" spans="1:26" ht="19.5" customHeight="1" x14ac:dyDescent="0.2">
      <c r="A236" s="301"/>
      <c r="B236" s="301"/>
      <c r="C236" s="64"/>
      <c r="D236" s="99"/>
      <c r="E236" s="301"/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  <c r="P236" s="301"/>
      <c r="Q236" s="301"/>
      <c r="R236" s="301"/>
      <c r="S236" s="301"/>
      <c r="T236" s="301"/>
      <c r="U236" s="301"/>
      <c r="V236" s="301"/>
      <c r="W236" s="301"/>
      <c r="X236" s="301"/>
      <c r="Y236" s="301"/>
      <c r="Z236" s="301"/>
    </row>
    <row r="237" spans="1:26" ht="19.5" customHeight="1" x14ac:dyDescent="0.2">
      <c r="A237" s="301"/>
      <c r="B237" s="301"/>
      <c r="C237" s="64"/>
      <c r="D237" s="99"/>
      <c r="E237" s="301"/>
      <c r="F237" s="301"/>
      <c r="G237" s="301"/>
      <c r="H237" s="301"/>
      <c r="I237" s="301"/>
      <c r="J237" s="301"/>
      <c r="K237" s="301"/>
      <c r="L237" s="301"/>
      <c r="M237" s="301"/>
      <c r="N237" s="301"/>
      <c r="O237" s="301"/>
      <c r="P237" s="301"/>
      <c r="Q237" s="301"/>
      <c r="R237" s="301"/>
      <c r="S237" s="301"/>
      <c r="T237" s="301"/>
      <c r="U237" s="301"/>
      <c r="V237" s="301"/>
      <c r="W237" s="301"/>
      <c r="X237" s="301"/>
      <c r="Y237" s="301"/>
      <c r="Z237" s="301"/>
    </row>
    <row r="238" spans="1:26" ht="19.5" customHeight="1" x14ac:dyDescent="0.2">
      <c r="A238" s="301"/>
      <c r="B238" s="301"/>
      <c r="C238" s="64"/>
      <c r="D238" s="99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</row>
    <row r="239" spans="1:26" ht="19.5" customHeight="1" x14ac:dyDescent="0.2">
      <c r="A239" s="301"/>
      <c r="B239" s="301"/>
      <c r="C239" s="64"/>
      <c r="D239" s="99"/>
      <c r="E239" s="301"/>
      <c r="F239" s="301"/>
      <c r="G239" s="301"/>
      <c r="H239" s="301"/>
      <c r="I239" s="301"/>
      <c r="J239" s="301"/>
      <c r="K239" s="301"/>
      <c r="L239" s="301"/>
      <c r="M239" s="301"/>
      <c r="N239" s="301"/>
      <c r="O239" s="301"/>
      <c r="P239" s="301"/>
      <c r="Q239" s="301"/>
      <c r="R239" s="301"/>
      <c r="S239" s="301"/>
      <c r="T239" s="301"/>
      <c r="U239" s="301"/>
      <c r="V239" s="301"/>
      <c r="W239" s="301"/>
      <c r="X239" s="301"/>
      <c r="Y239" s="301"/>
      <c r="Z239" s="301"/>
    </row>
    <row r="240" spans="1:26" ht="19.5" customHeight="1" x14ac:dyDescent="0.2">
      <c r="A240" s="301"/>
      <c r="B240" s="301"/>
      <c r="C240" s="64"/>
      <c r="D240" s="99"/>
      <c r="E240" s="301"/>
      <c r="F240" s="301"/>
      <c r="G240" s="301"/>
      <c r="H240" s="301"/>
      <c r="I240" s="301"/>
      <c r="J240" s="301"/>
      <c r="K240" s="301"/>
      <c r="L240" s="301"/>
      <c r="M240" s="301"/>
      <c r="N240" s="301"/>
      <c r="O240" s="301"/>
      <c r="P240" s="301"/>
      <c r="Q240" s="301"/>
      <c r="R240" s="301"/>
      <c r="S240" s="301"/>
      <c r="T240" s="301"/>
      <c r="U240" s="301"/>
      <c r="V240" s="301"/>
      <c r="W240" s="301"/>
      <c r="X240" s="301"/>
      <c r="Y240" s="301"/>
      <c r="Z240" s="301"/>
    </row>
    <row r="241" spans="1:26" ht="19.5" customHeight="1" x14ac:dyDescent="0.2">
      <c r="A241" s="301"/>
      <c r="B241" s="301"/>
      <c r="C241" s="64"/>
      <c r="D241" s="99"/>
      <c r="E241" s="301"/>
      <c r="F241" s="301"/>
      <c r="G241" s="301"/>
      <c r="H241" s="301"/>
      <c r="I241" s="301"/>
      <c r="J241" s="301"/>
      <c r="K241" s="301"/>
      <c r="L241" s="301"/>
      <c r="M241" s="301"/>
      <c r="N241" s="301"/>
      <c r="O241" s="301"/>
      <c r="P241" s="301"/>
      <c r="Q241" s="301"/>
      <c r="R241" s="301"/>
      <c r="S241" s="301"/>
      <c r="T241" s="301"/>
      <c r="U241" s="301"/>
      <c r="V241" s="301"/>
      <c r="W241" s="301"/>
      <c r="X241" s="301"/>
      <c r="Y241" s="301"/>
      <c r="Z241" s="301"/>
    </row>
    <row r="242" spans="1:26" ht="19.5" customHeight="1" x14ac:dyDescent="0.2">
      <c r="A242" s="301"/>
      <c r="B242" s="301"/>
      <c r="C242" s="64"/>
      <c r="D242" s="99"/>
      <c r="E242" s="301"/>
      <c r="F242" s="301"/>
      <c r="G242" s="301"/>
      <c r="H242" s="301"/>
      <c r="I242" s="301"/>
      <c r="J242" s="301"/>
      <c r="K242" s="301"/>
      <c r="L242" s="301"/>
      <c r="M242" s="301"/>
      <c r="N242" s="301"/>
      <c r="O242" s="301"/>
      <c r="P242" s="301"/>
      <c r="Q242" s="301"/>
      <c r="R242" s="301"/>
      <c r="S242" s="301"/>
      <c r="T242" s="301"/>
      <c r="U242" s="301"/>
      <c r="V242" s="301"/>
      <c r="W242" s="301"/>
      <c r="X242" s="301"/>
      <c r="Y242" s="301"/>
      <c r="Z242" s="301"/>
    </row>
    <row r="243" spans="1:26" ht="19.5" customHeight="1" x14ac:dyDescent="0.2">
      <c r="A243" s="301"/>
      <c r="B243" s="301"/>
      <c r="C243" s="64"/>
      <c r="D243" s="99"/>
      <c r="E243" s="301"/>
      <c r="F243" s="301"/>
      <c r="G243" s="301"/>
      <c r="H243" s="301"/>
      <c r="I243" s="301"/>
      <c r="J243" s="301"/>
      <c r="K243" s="301"/>
      <c r="L243" s="301"/>
      <c r="M243" s="301"/>
      <c r="N243" s="301"/>
      <c r="O243" s="301"/>
      <c r="P243" s="301"/>
      <c r="Q243" s="301"/>
      <c r="R243" s="301"/>
      <c r="S243" s="301"/>
      <c r="T243" s="301"/>
      <c r="U243" s="301"/>
      <c r="V243" s="301"/>
      <c r="W243" s="301"/>
      <c r="X243" s="301"/>
      <c r="Y243" s="301"/>
      <c r="Z243" s="301"/>
    </row>
    <row r="244" spans="1:26" ht="19.5" customHeight="1" x14ac:dyDescent="0.2">
      <c r="A244" s="301"/>
      <c r="B244" s="301"/>
      <c r="C244" s="64"/>
      <c r="D244" s="99"/>
      <c r="E244" s="301"/>
      <c r="F244" s="301"/>
      <c r="G244" s="301"/>
      <c r="H244" s="301"/>
      <c r="I244" s="301"/>
      <c r="J244" s="301"/>
      <c r="K244" s="301"/>
      <c r="L244" s="301"/>
      <c r="M244" s="301"/>
      <c r="N244" s="301"/>
      <c r="O244" s="301"/>
      <c r="P244" s="301"/>
      <c r="Q244" s="301"/>
      <c r="R244" s="301"/>
      <c r="S244" s="301"/>
      <c r="T244" s="301"/>
      <c r="U244" s="301"/>
      <c r="V244" s="301"/>
      <c r="W244" s="301"/>
      <c r="X244" s="301"/>
      <c r="Y244" s="301"/>
      <c r="Z244" s="301"/>
    </row>
    <row r="245" spans="1:26" ht="19.5" customHeight="1" x14ac:dyDescent="0.2">
      <c r="A245" s="301"/>
      <c r="B245" s="301"/>
      <c r="C245" s="64"/>
      <c r="D245" s="99"/>
      <c r="E245" s="301"/>
      <c r="F245" s="301"/>
      <c r="G245" s="301"/>
      <c r="H245" s="301"/>
      <c r="I245" s="301"/>
      <c r="J245" s="301"/>
      <c r="K245" s="301"/>
      <c r="L245" s="301"/>
      <c r="M245" s="301"/>
      <c r="N245" s="301"/>
      <c r="O245" s="301"/>
      <c r="P245" s="301"/>
      <c r="Q245" s="301"/>
      <c r="R245" s="301"/>
      <c r="S245" s="301"/>
      <c r="T245" s="301"/>
      <c r="U245" s="301"/>
      <c r="V245" s="301"/>
      <c r="W245" s="301"/>
      <c r="X245" s="301"/>
      <c r="Y245" s="301"/>
      <c r="Z245" s="301"/>
    </row>
    <row r="246" spans="1:26" ht="19.5" customHeight="1" x14ac:dyDescent="0.2">
      <c r="A246" s="301"/>
      <c r="B246" s="301"/>
      <c r="C246" s="64"/>
      <c r="D246" s="99"/>
      <c r="E246" s="301"/>
      <c r="F246" s="301"/>
      <c r="G246" s="301"/>
      <c r="H246" s="301"/>
      <c r="I246" s="301"/>
      <c r="J246" s="301"/>
      <c r="K246" s="301"/>
      <c r="L246" s="301"/>
      <c r="M246" s="301"/>
      <c r="N246" s="301"/>
      <c r="O246" s="301"/>
      <c r="P246" s="301"/>
      <c r="Q246" s="301"/>
      <c r="R246" s="301"/>
      <c r="S246" s="301"/>
      <c r="T246" s="301"/>
      <c r="U246" s="301"/>
      <c r="V246" s="301"/>
      <c r="W246" s="301"/>
      <c r="X246" s="301"/>
      <c r="Y246" s="301"/>
      <c r="Z246" s="301"/>
    </row>
    <row r="247" spans="1:26" ht="19.5" customHeight="1" x14ac:dyDescent="0.2">
      <c r="A247" s="301"/>
      <c r="B247" s="301"/>
      <c r="C247" s="64"/>
      <c r="D247" s="99"/>
      <c r="E247" s="301"/>
      <c r="F247" s="301"/>
      <c r="G247" s="301"/>
      <c r="H247" s="301"/>
      <c r="I247" s="301"/>
      <c r="J247" s="301"/>
      <c r="K247" s="301"/>
      <c r="L247" s="301"/>
      <c r="M247" s="301"/>
      <c r="N247" s="301"/>
      <c r="O247" s="301"/>
      <c r="P247" s="301"/>
      <c r="Q247" s="301"/>
      <c r="R247" s="301"/>
      <c r="S247" s="301"/>
      <c r="T247" s="301"/>
      <c r="U247" s="301"/>
      <c r="V247" s="301"/>
      <c r="W247" s="301"/>
      <c r="X247" s="301"/>
      <c r="Y247" s="301"/>
      <c r="Z247" s="301"/>
    </row>
    <row r="248" spans="1:26" ht="19.5" customHeight="1" x14ac:dyDescent="0.2">
      <c r="A248" s="301"/>
      <c r="B248" s="301"/>
      <c r="C248" s="64"/>
      <c r="D248" s="99"/>
      <c r="E248" s="301"/>
      <c r="F248" s="301"/>
      <c r="G248" s="301"/>
      <c r="H248" s="301"/>
      <c r="I248" s="301"/>
      <c r="J248" s="301"/>
      <c r="K248" s="301"/>
      <c r="L248" s="301"/>
      <c r="M248" s="301"/>
      <c r="N248" s="301"/>
      <c r="O248" s="301"/>
      <c r="P248" s="301"/>
      <c r="Q248" s="301"/>
      <c r="R248" s="301"/>
      <c r="S248" s="301"/>
      <c r="T248" s="301"/>
      <c r="U248" s="301"/>
      <c r="V248" s="301"/>
      <c r="W248" s="301"/>
      <c r="X248" s="301"/>
      <c r="Y248" s="301"/>
      <c r="Z248" s="301"/>
    </row>
    <row r="249" spans="1:26" ht="19.5" customHeight="1" x14ac:dyDescent="0.2">
      <c r="A249" s="301"/>
      <c r="B249" s="301"/>
      <c r="C249" s="64"/>
      <c r="D249" s="99"/>
      <c r="E249" s="301"/>
      <c r="F249" s="301"/>
      <c r="G249" s="301"/>
      <c r="H249" s="301"/>
      <c r="I249" s="301"/>
      <c r="J249" s="301"/>
      <c r="K249" s="301"/>
      <c r="L249" s="301"/>
      <c r="M249" s="301"/>
      <c r="N249" s="301"/>
      <c r="O249" s="301"/>
      <c r="P249" s="301"/>
      <c r="Q249" s="301"/>
      <c r="R249" s="301"/>
      <c r="S249" s="301"/>
      <c r="T249" s="301"/>
      <c r="U249" s="301"/>
      <c r="V249" s="301"/>
      <c r="W249" s="301"/>
      <c r="X249" s="301"/>
      <c r="Y249" s="301"/>
      <c r="Z249" s="301"/>
    </row>
    <row r="250" spans="1:26" ht="19.5" customHeight="1" x14ac:dyDescent="0.2">
      <c r="A250" s="301"/>
      <c r="B250" s="301"/>
      <c r="C250" s="64"/>
      <c r="D250" s="99"/>
      <c r="E250" s="301"/>
      <c r="F250" s="301"/>
      <c r="G250" s="301"/>
      <c r="H250" s="301"/>
      <c r="I250" s="301"/>
      <c r="J250" s="301"/>
      <c r="K250" s="301"/>
      <c r="L250" s="301"/>
      <c r="M250" s="301"/>
      <c r="N250" s="301"/>
      <c r="O250" s="301"/>
      <c r="P250" s="301"/>
      <c r="Q250" s="301"/>
      <c r="R250" s="301"/>
      <c r="S250" s="301"/>
      <c r="T250" s="301"/>
      <c r="U250" s="301"/>
      <c r="V250" s="301"/>
      <c r="W250" s="301"/>
      <c r="X250" s="301"/>
      <c r="Y250" s="301"/>
      <c r="Z250" s="301"/>
    </row>
    <row r="251" spans="1:26" ht="19.5" customHeight="1" x14ac:dyDescent="0.2">
      <c r="A251" s="301"/>
      <c r="B251" s="301"/>
      <c r="C251" s="64"/>
      <c r="D251" s="99"/>
      <c r="E251" s="301"/>
      <c r="F251" s="301"/>
      <c r="G251" s="301"/>
      <c r="H251" s="301"/>
      <c r="I251" s="301"/>
      <c r="J251" s="301"/>
      <c r="K251" s="301"/>
      <c r="L251" s="301"/>
      <c r="M251" s="301"/>
      <c r="N251" s="301"/>
      <c r="O251" s="301"/>
      <c r="P251" s="301"/>
      <c r="Q251" s="301"/>
      <c r="R251" s="301"/>
      <c r="S251" s="301"/>
      <c r="T251" s="301"/>
      <c r="U251" s="301"/>
      <c r="V251" s="301"/>
      <c r="W251" s="301"/>
      <c r="X251" s="301"/>
      <c r="Y251" s="301"/>
      <c r="Z251" s="301"/>
    </row>
    <row r="252" spans="1:26" ht="19.5" customHeight="1" x14ac:dyDescent="0.2">
      <c r="A252" s="301"/>
      <c r="B252" s="301"/>
      <c r="C252" s="64"/>
      <c r="D252" s="99"/>
      <c r="E252" s="301"/>
      <c r="F252" s="301"/>
      <c r="G252" s="301"/>
      <c r="H252" s="301"/>
      <c r="I252" s="301"/>
      <c r="J252" s="301"/>
      <c r="K252" s="301"/>
      <c r="L252" s="301"/>
      <c r="M252" s="301"/>
      <c r="N252" s="301"/>
      <c r="O252" s="301"/>
      <c r="P252" s="301"/>
      <c r="Q252" s="301"/>
      <c r="R252" s="301"/>
      <c r="S252" s="301"/>
      <c r="T252" s="301"/>
      <c r="U252" s="301"/>
      <c r="V252" s="301"/>
      <c r="W252" s="301"/>
      <c r="X252" s="301"/>
      <c r="Y252" s="301"/>
      <c r="Z252" s="301"/>
    </row>
    <row r="253" spans="1:26" ht="19.5" customHeight="1" x14ac:dyDescent="0.2">
      <c r="A253" s="301"/>
      <c r="B253" s="301"/>
      <c r="C253" s="64"/>
      <c r="D253" s="99"/>
      <c r="E253" s="301"/>
      <c r="F253" s="301"/>
      <c r="G253" s="301"/>
      <c r="H253" s="301"/>
      <c r="I253" s="301"/>
      <c r="J253" s="301"/>
      <c r="K253" s="301"/>
      <c r="L253" s="301"/>
      <c r="M253" s="301"/>
      <c r="N253" s="301"/>
      <c r="O253" s="301"/>
      <c r="P253" s="301"/>
      <c r="Q253" s="301"/>
      <c r="R253" s="301"/>
      <c r="S253" s="301"/>
      <c r="T253" s="301"/>
      <c r="U253" s="301"/>
      <c r="V253" s="301"/>
      <c r="W253" s="301"/>
      <c r="X253" s="301"/>
      <c r="Y253" s="301"/>
      <c r="Z253" s="301"/>
    </row>
    <row r="254" spans="1:26" ht="19.5" customHeight="1" x14ac:dyDescent="0.2">
      <c r="A254" s="301"/>
      <c r="B254" s="301"/>
      <c r="C254" s="64"/>
      <c r="D254" s="99"/>
      <c r="E254" s="301"/>
      <c r="F254" s="301"/>
      <c r="G254" s="301"/>
      <c r="H254" s="301"/>
      <c r="I254" s="301"/>
      <c r="J254" s="301"/>
      <c r="K254" s="301"/>
      <c r="L254" s="301"/>
      <c r="M254" s="301"/>
      <c r="N254" s="301"/>
      <c r="O254" s="301"/>
      <c r="P254" s="301"/>
      <c r="Q254" s="301"/>
      <c r="R254" s="301"/>
      <c r="S254" s="301"/>
      <c r="T254" s="301"/>
      <c r="U254" s="301"/>
      <c r="V254" s="301"/>
      <c r="W254" s="301"/>
      <c r="X254" s="301"/>
      <c r="Y254" s="301"/>
      <c r="Z254" s="301"/>
    </row>
    <row r="255" spans="1:26" ht="19.5" customHeight="1" x14ac:dyDescent="0.2">
      <c r="A255" s="301"/>
      <c r="B255" s="301"/>
      <c r="C255" s="64"/>
      <c r="D255" s="99"/>
      <c r="E255" s="301"/>
      <c r="F255" s="301"/>
      <c r="G255" s="301"/>
      <c r="H255" s="301"/>
      <c r="I255" s="301"/>
      <c r="J255" s="301"/>
      <c r="K255" s="301"/>
      <c r="L255" s="301"/>
      <c r="M255" s="301"/>
      <c r="N255" s="301"/>
      <c r="O255" s="301"/>
      <c r="P255" s="301"/>
      <c r="Q255" s="301"/>
      <c r="R255" s="301"/>
      <c r="S255" s="301"/>
      <c r="T255" s="301"/>
      <c r="U255" s="301"/>
      <c r="V255" s="301"/>
      <c r="W255" s="301"/>
      <c r="X255" s="301"/>
      <c r="Y255" s="301"/>
      <c r="Z255" s="301"/>
    </row>
    <row r="256" spans="1:26" ht="19.5" customHeight="1" x14ac:dyDescent="0.2">
      <c r="A256" s="301"/>
      <c r="B256" s="301"/>
      <c r="C256" s="64"/>
      <c r="D256" s="99"/>
      <c r="E256" s="301"/>
      <c r="F256" s="301"/>
      <c r="G256" s="301"/>
      <c r="H256" s="301"/>
      <c r="I256" s="301"/>
      <c r="J256" s="301"/>
      <c r="K256" s="301"/>
      <c r="L256" s="301"/>
      <c r="M256" s="301"/>
      <c r="N256" s="301"/>
      <c r="O256" s="301"/>
      <c r="P256" s="301"/>
      <c r="Q256" s="301"/>
      <c r="R256" s="301"/>
      <c r="S256" s="301"/>
      <c r="T256" s="301"/>
      <c r="U256" s="301"/>
      <c r="V256" s="301"/>
      <c r="W256" s="301"/>
      <c r="X256" s="301"/>
      <c r="Y256" s="301"/>
      <c r="Z256" s="301"/>
    </row>
    <row r="257" spans="1:26" ht="19.5" customHeight="1" x14ac:dyDescent="0.2">
      <c r="A257" s="301"/>
      <c r="B257" s="301"/>
      <c r="C257" s="64"/>
      <c r="D257" s="99"/>
      <c r="E257" s="301"/>
      <c r="F257" s="301"/>
      <c r="G257" s="301"/>
      <c r="H257" s="301"/>
      <c r="I257" s="301"/>
      <c r="J257" s="301"/>
      <c r="K257" s="301"/>
      <c r="L257" s="301"/>
      <c r="M257" s="301"/>
      <c r="N257" s="301"/>
      <c r="O257" s="301"/>
      <c r="P257" s="301"/>
      <c r="Q257" s="301"/>
      <c r="R257" s="301"/>
      <c r="S257" s="301"/>
      <c r="T257" s="301"/>
      <c r="U257" s="301"/>
      <c r="V257" s="301"/>
      <c r="W257" s="301"/>
      <c r="X257" s="301"/>
      <c r="Y257" s="301"/>
      <c r="Z257" s="301"/>
    </row>
    <row r="258" spans="1:26" ht="19.5" customHeight="1" x14ac:dyDescent="0.2">
      <c r="A258" s="301"/>
      <c r="B258" s="301"/>
      <c r="C258" s="64"/>
      <c r="D258" s="99"/>
      <c r="E258" s="301"/>
      <c r="F258" s="301"/>
      <c r="G258" s="301"/>
      <c r="H258" s="301"/>
      <c r="I258" s="301"/>
      <c r="J258" s="301"/>
      <c r="K258" s="301"/>
      <c r="L258" s="301"/>
      <c r="M258" s="301"/>
      <c r="N258" s="301"/>
      <c r="O258" s="301"/>
      <c r="P258" s="301"/>
      <c r="Q258" s="301"/>
      <c r="R258" s="301"/>
      <c r="S258" s="301"/>
      <c r="T258" s="301"/>
      <c r="U258" s="301"/>
      <c r="V258" s="301"/>
      <c r="W258" s="301"/>
      <c r="X258" s="301"/>
      <c r="Y258" s="301"/>
      <c r="Z258" s="301"/>
    </row>
    <row r="259" spans="1:26" ht="19.5" customHeight="1" x14ac:dyDescent="0.2">
      <c r="A259" s="301"/>
      <c r="B259" s="301"/>
      <c r="C259" s="64"/>
      <c r="D259" s="99"/>
      <c r="E259" s="301"/>
      <c r="F259" s="301"/>
      <c r="G259" s="301"/>
      <c r="H259" s="301"/>
      <c r="I259" s="301"/>
      <c r="J259" s="301"/>
      <c r="K259" s="301"/>
      <c r="L259" s="301"/>
      <c r="M259" s="301"/>
      <c r="N259" s="301"/>
      <c r="O259" s="301"/>
      <c r="P259" s="301"/>
      <c r="Q259" s="301"/>
      <c r="R259" s="301"/>
      <c r="S259" s="301"/>
      <c r="T259" s="301"/>
      <c r="U259" s="301"/>
      <c r="V259" s="301"/>
      <c r="W259" s="301"/>
      <c r="X259" s="301"/>
      <c r="Y259" s="301"/>
      <c r="Z259" s="301"/>
    </row>
    <row r="260" spans="1:26" ht="19.5" customHeight="1" x14ac:dyDescent="0.2">
      <c r="A260" s="301"/>
      <c r="B260" s="301"/>
      <c r="C260" s="64"/>
      <c r="D260" s="99"/>
      <c r="E260" s="301"/>
      <c r="F260" s="301"/>
      <c r="G260" s="301"/>
      <c r="H260" s="301"/>
      <c r="I260" s="301"/>
      <c r="J260" s="301"/>
      <c r="K260" s="301"/>
      <c r="L260" s="301"/>
      <c r="M260" s="301"/>
      <c r="N260" s="301"/>
      <c r="O260" s="301"/>
      <c r="P260" s="301"/>
      <c r="Q260" s="301"/>
      <c r="R260" s="301"/>
      <c r="S260" s="301"/>
      <c r="T260" s="301"/>
      <c r="U260" s="301"/>
      <c r="V260" s="301"/>
      <c r="W260" s="301"/>
      <c r="X260" s="301"/>
      <c r="Y260" s="301"/>
      <c r="Z260" s="301"/>
    </row>
    <row r="261" spans="1:26" ht="19.5" customHeight="1" x14ac:dyDescent="0.2">
      <c r="A261" s="301"/>
      <c r="B261" s="301"/>
      <c r="C261" s="64"/>
      <c r="D261" s="99"/>
      <c r="E261" s="301"/>
      <c r="F261" s="301"/>
      <c r="G261" s="301"/>
      <c r="H261" s="301"/>
      <c r="I261" s="301"/>
      <c r="J261" s="301"/>
      <c r="K261" s="301"/>
      <c r="L261" s="301"/>
      <c r="M261" s="301"/>
      <c r="N261" s="301"/>
      <c r="O261" s="301"/>
      <c r="P261" s="301"/>
      <c r="Q261" s="301"/>
      <c r="R261" s="301"/>
      <c r="S261" s="301"/>
      <c r="T261" s="301"/>
      <c r="U261" s="301"/>
      <c r="V261" s="301"/>
      <c r="W261" s="301"/>
      <c r="X261" s="301"/>
      <c r="Y261" s="301"/>
      <c r="Z261" s="301"/>
    </row>
    <row r="262" spans="1:26" ht="19.5" customHeight="1" x14ac:dyDescent="0.2">
      <c r="A262" s="301"/>
      <c r="B262" s="301"/>
      <c r="C262" s="64"/>
      <c r="D262" s="99"/>
      <c r="E262" s="301"/>
      <c r="F262" s="301"/>
      <c r="G262" s="301"/>
      <c r="H262" s="301"/>
      <c r="I262" s="301"/>
      <c r="J262" s="301"/>
      <c r="K262" s="301"/>
      <c r="L262" s="301"/>
      <c r="M262" s="301"/>
      <c r="N262" s="301"/>
      <c r="O262" s="301"/>
      <c r="P262" s="301"/>
      <c r="Q262" s="301"/>
      <c r="R262" s="301"/>
      <c r="S262" s="301"/>
      <c r="T262" s="301"/>
      <c r="U262" s="301"/>
      <c r="V262" s="301"/>
      <c r="W262" s="301"/>
      <c r="X262" s="301"/>
      <c r="Y262" s="301"/>
      <c r="Z262" s="301"/>
    </row>
    <row r="263" spans="1:26" ht="19.5" customHeight="1" x14ac:dyDescent="0.2">
      <c r="A263" s="301"/>
      <c r="B263" s="301"/>
      <c r="C263" s="64"/>
      <c r="D263" s="99"/>
      <c r="E263" s="301"/>
      <c r="F263" s="301"/>
      <c r="G263" s="301"/>
      <c r="H263" s="301"/>
      <c r="I263" s="301"/>
      <c r="J263" s="301"/>
      <c r="K263" s="301"/>
      <c r="L263" s="301"/>
      <c r="M263" s="301"/>
      <c r="N263" s="301"/>
      <c r="O263" s="301"/>
      <c r="P263" s="301"/>
      <c r="Q263" s="301"/>
      <c r="R263" s="301"/>
      <c r="S263" s="301"/>
      <c r="T263" s="301"/>
      <c r="U263" s="301"/>
      <c r="V263" s="301"/>
      <c r="W263" s="301"/>
      <c r="X263" s="301"/>
      <c r="Y263" s="301"/>
      <c r="Z263" s="301"/>
    </row>
    <row r="264" spans="1:26" ht="19.5" customHeight="1" x14ac:dyDescent="0.2">
      <c r="A264" s="301"/>
      <c r="B264" s="301"/>
      <c r="C264" s="64"/>
      <c r="D264" s="99"/>
      <c r="E264" s="301"/>
      <c r="F264" s="301"/>
      <c r="G264" s="301"/>
      <c r="H264" s="301"/>
      <c r="I264" s="301"/>
      <c r="J264" s="301"/>
      <c r="K264" s="301"/>
      <c r="L264" s="301"/>
      <c r="M264" s="301"/>
      <c r="N264" s="301"/>
      <c r="O264" s="301"/>
      <c r="P264" s="301"/>
      <c r="Q264" s="301"/>
      <c r="R264" s="301"/>
      <c r="S264" s="301"/>
      <c r="T264" s="301"/>
      <c r="U264" s="301"/>
      <c r="V264" s="301"/>
      <c r="W264" s="301"/>
      <c r="X264" s="301"/>
      <c r="Y264" s="301"/>
      <c r="Z264" s="301"/>
    </row>
    <row r="265" spans="1:26" ht="19.5" customHeight="1" x14ac:dyDescent="0.2">
      <c r="A265" s="301"/>
      <c r="B265" s="301"/>
      <c r="C265" s="64"/>
      <c r="D265" s="99"/>
      <c r="E265" s="301"/>
      <c r="F265" s="301"/>
      <c r="G265" s="301"/>
      <c r="H265" s="301"/>
      <c r="I265" s="301"/>
      <c r="J265" s="301"/>
      <c r="K265" s="301"/>
      <c r="L265" s="301"/>
      <c r="M265" s="301"/>
      <c r="N265" s="301"/>
      <c r="O265" s="301"/>
      <c r="P265" s="301"/>
      <c r="Q265" s="301"/>
      <c r="R265" s="301"/>
      <c r="S265" s="301"/>
      <c r="T265" s="301"/>
      <c r="U265" s="301"/>
      <c r="V265" s="301"/>
      <c r="W265" s="301"/>
      <c r="X265" s="301"/>
      <c r="Y265" s="301"/>
      <c r="Z265" s="301"/>
    </row>
    <row r="266" spans="1:26" ht="19.5" customHeight="1" x14ac:dyDescent="0.2">
      <c r="A266" s="301"/>
      <c r="B266" s="301"/>
      <c r="C266" s="64"/>
      <c r="D266" s="99"/>
      <c r="E266" s="301"/>
      <c r="F266" s="301"/>
      <c r="G266" s="301"/>
      <c r="H266" s="301"/>
      <c r="I266" s="301"/>
      <c r="J266" s="301"/>
      <c r="K266" s="301"/>
      <c r="L266" s="301"/>
      <c r="M266" s="301"/>
      <c r="N266" s="301"/>
      <c r="O266" s="301"/>
      <c r="P266" s="301"/>
      <c r="Q266" s="301"/>
      <c r="R266" s="301"/>
      <c r="S266" s="301"/>
      <c r="T266" s="301"/>
      <c r="U266" s="301"/>
      <c r="V266" s="301"/>
      <c r="W266" s="301"/>
      <c r="X266" s="301"/>
      <c r="Y266" s="301"/>
      <c r="Z266" s="301"/>
    </row>
    <row r="267" spans="1:26" ht="19.5" customHeight="1" x14ac:dyDescent="0.2">
      <c r="A267" s="301"/>
      <c r="B267" s="301"/>
      <c r="C267" s="64"/>
      <c r="D267" s="99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1"/>
      <c r="V267" s="301"/>
      <c r="W267" s="301"/>
      <c r="X267" s="301"/>
      <c r="Y267" s="301"/>
      <c r="Z267" s="301"/>
    </row>
    <row r="268" spans="1:26" ht="19.5" customHeight="1" x14ac:dyDescent="0.2">
      <c r="A268" s="301"/>
      <c r="B268" s="301"/>
      <c r="C268" s="64"/>
      <c r="D268" s="99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  <c r="S268" s="301"/>
      <c r="T268" s="301"/>
      <c r="U268" s="301"/>
      <c r="V268" s="301"/>
      <c r="W268" s="301"/>
      <c r="X268" s="301"/>
      <c r="Y268" s="301"/>
      <c r="Z268" s="301"/>
    </row>
    <row r="269" spans="1:26" ht="19.5" customHeight="1" x14ac:dyDescent="0.2">
      <c r="A269" s="301"/>
      <c r="B269" s="301"/>
      <c r="C269" s="64"/>
      <c r="D269" s="99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  <c r="Z269" s="301"/>
    </row>
    <row r="270" spans="1:26" ht="19.5" customHeight="1" x14ac:dyDescent="0.2">
      <c r="A270" s="301"/>
      <c r="B270" s="301"/>
      <c r="C270" s="64"/>
      <c r="D270" s="99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1"/>
      <c r="V270" s="301"/>
      <c r="W270" s="301"/>
      <c r="X270" s="301"/>
      <c r="Y270" s="301"/>
      <c r="Z270" s="301"/>
    </row>
    <row r="271" spans="1:26" ht="19.5" customHeight="1" x14ac:dyDescent="0.2">
      <c r="A271" s="301"/>
      <c r="B271" s="301"/>
      <c r="C271" s="64"/>
      <c r="D271" s="99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1"/>
      <c r="V271" s="301"/>
      <c r="W271" s="301"/>
      <c r="X271" s="301"/>
      <c r="Y271" s="301"/>
      <c r="Z271" s="301"/>
    </row>
    <row r="272" spans="1:26" ht="19.5" customHeight="1" x14ac:dyDescent="0.2">
      <c r="A272" s="301"/>
      <c r="B272" s="301"/>
      <c r="C272" s="64"/>
      <c r="D272" s="99"/>
      <c r="E272" s="301"/>
      <c r="F272" s="301"/>
      <c r="G272" s="301"/>
      <c r="H272" s="301"/>
      <c r="I272" s="301"/>
      <c r="J272" s="301"/>
      <c r="K272" s="301"/>
      <c r="L272" s="301"/>
      <c r="M272" s="301"/>
      <c r="N272" s="301"/>
      <c r="O272" s="301"/>
      <c r="P272" s="301"/>
      <c r="Q272" s="301"/>
      <c r="R272" s="301"/>
      <c r="S272" s="301"/>
      <c r="T272" s="301"/>
      <c r="U272" s="301"/>
      <c r="V272" s="301"/>
      <c r="W272" s="301"/>
      <c r="X272" s="301"/>
      <c r="Y272" s="301"/>
      <c r="Z272" s="301"/>
    </row>
    <row r="273" spans="1:26" ht="19.5" customHeight="1" x14ac:dyDescent="0.2">
      <c r="A273" s="301"/>
      <c r="B273" s="301"/>
      <c r="C273" s="64"/>
      <c r="D273" s="99"/>
      <c r="E273" s="301"/>
      <c r="F273" s="301"/>
      <c r="G273" s="301"/>
      <c r="H273" s="301"/>
      <c r="I273" s="301"/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  <c r="T273" s="301"/>
      <c r="U273" s="301"/>
      <c r="V273" s="301"/>
      <c r="W273" s="301"/>
      <c r="X273" s="301"/>
      <c r="Y273" s="301"/>
      <c r="Z273" s="301"/>
    </row>
    <row r="274" spans="1:26" ht="19.5" customHeight="1" x14ac:dyDescent="0.2">
      <c r="A274" s="301"/>
      <c r="B274" s="301"/>
      <c r="C274" s="64"/>
      <c r="D274" s="99"/>
      <c r="E274" s="301"/>
      <c r="F274" s="301"/>
      <c r="G274" s="301"/>
      <c r="H274" s="301"/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  <c r="T274" s="301"/>
      <c r="U274" s="301"/>
      <c r="V274" s="301"/>
      <c r="W274" s="301"/>
      <c r="X274" s="301"/>
      <c r="Y274" s="301"/>
      <c r="Z274" s="301"/>
    </row>
    <row r="275" spans="1:26" ht="19.5" customHeight="1" x14ac:dyDescent="0.2">
      <c r="A275" s="301"/>
      <c r="B275" s="301"/>
      <c r="C275" s="64"/>
      <c r="D275" s="99"/>
      <c r="E275" s="301"/>
      <c r="F275" s="301"/>
      <c r="G275" s="301"/>
      <c r="H275" s="301"/>
      <c r="I275" s="301"/>
      <c r="J275" s="301"/>
      <c r="K275" s="301"/>
      <c r="L275" s="301"/>
      <c r="M275" s="301"/>
      <c r="N275" s="301"/>
      <c r="O275" s="301"/>
      <c r="P275" s="301"/>
      <c r="Q275" s="301"/>
      <c r="R275" s="301"/>
      <c r="S275" s="301"/>
      <c r="T275" s="301"/>
      <c r="U275" s="301"/>
      <c r="V275" s="301"/>
      <c r="W275" s="301"/>
      <c r="X275" s="301"/>
      <c r="Y275" s="301"/>
      <c r="Z275" s="301"/>
    </row>
    <row r="276" spans="1:26" ht="19.5" customHeight="1" x14ac:dyDescent="0.2">
      <c r="A276" s="301"/>
      <c r="B276" s="301"/>
      <c r="C276" s="64"/>
      <c r="D276" s="99"/>
      <c r="E276" s="301"/>
      <c r="F276" s="301"/>
      <c r="G276" s="301"/>
      <c r="H276" s="301"/>
      <c r="I276" s="301"/>
      <c r="J276" s="301"/>
      <c r="K276" s="301"/>
      <c r="L276" s="301"/>
      <c r="M276" s="301"/>
      <c r="N276" s="301"/>
      <c r="O276" s="301"/>
      <c r="P276" s="301"/>
      <c r="Q276" s="301"/>
      <c r="R276" s="301"/>
      <c r="S276" s="301"/>
      <c r="T276" s="301"/>
      <c r="U276" s="301"/>
      <c r="V276" s="301"/>
      <c r="W276" s="301"/>
      <c r="X276" s="301"/>
      <c r="Y276" s="301"/>
      <c r="Z276" s="301"/>
    </row>
    <row r="277" spans="1:26" ht="19.5" customHeight="1" x14ac:dyDescent="0.2">
      <c r="A277" s="301"/>
      <c r="B277" s="301"/>
      <c r="C277" s="64"/>
      <c r="D277" s="99"/>
      <c r="E277" s="301"/>
      <c r="F277" s="301"/>
      <c r="G277" s="30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1"/>
      <c r="U277" s="301"/>
      <c r="V277" s="301"/>
      <c r="W277" s="301"/>
      <c r="X277" s="301"/>
      <c r="Y277" s="301"/>
      <c r="Z277" s="301"/>
    </row>
    <row r="278" spans="1:26" ht="19.5" customHeight="1" x14ac:dyDescent="0.2">
      <c r="A278" s="301"/>
      <c r="B278" s="301"/>
      <c r="C278" s="64"/>
      <c r="D278" s="99"/>
      <c r="E278" s="301"/>
      <c r="F278" s="301"/>
      <c r="G278" s="301"/>
      <c r="H278" s="301"/>
      <c r="I278" s="301"/>
      <c r="J278" s="301"/>
      <c r="K278" s="301"/>
      <c r="L278" s="301"/>
      <c r="M278" s="301"/>
      <c r="N278" s="301"/>
      <c r="O278" s="301"/>
      <c r="P278" s="301"/>
      <c r="Q278" s="301"/>
      <c r="R278" s="301"/>
      <c r="S278" s="301"/>
      <c r="T278" s="301"/>
      <c r="U278" s="301"/>
      <c r="V278" s="301"/>
      <c r="W278" s="301"/>
      <c r="X278" s="301"/>
      <c r="Y278" s="301"/>
      <c r="Z278" s="301"/>
    </row>
    <row r="279" spans="1:26" ht="19.5" customHeight="1" x14ac:dyDescent="0.2">
      <c r="A279" s="301"/>
      <c r="B279" s="301"/>
      <c r="C279" s="64"/>
      <c r="D279" s="99"/>
      <c r="E279" s="301"/>
      <c r="F279" s="301"/>
      <c r="G279" s="301"/>
      <c r="H279" s="301"/>
      <c r="I279" s="301"/>
      <c r="J279" s="301"/>
      <c r="K279" s="301"/>
      <c r="L279" s="301"/>
      <c r="M279" s="301"/>
      <c r="N279" s="301"/>
      <c r="O279" s="301"/>
      <c r="P279" s="301"/>
      <c r="Q279" s="301"/>
      <c r="R279" s="301"/>
      <c r="S279" s="301"/>
      <c r="T279" s="301"/>
      <c r="U279" s="301"/>
      <c r="V279" s="301"/>
      <c r="W279" s="301"/>
      <c r="X279" s="301"/>
      <c r="Y279" s="301"/>
      <c r="Z279" s="301"/>
    </row>
    <row r="280" spans="1:26" ht="19.5" customHeight="1" x14ac:dyDescent="0.2">
      <c r="A280" s="301"/>
      <c r="B280" s="301"/>
      <c r="C280" s="64"/>
      <c r="D280" s="99"/>
      <c r="E280" s="301"/>
      <c r="F280" s="301"/>
      <c r="G280" s="301"/>
      <c r="H280" s="301"/>
      <c r="I280" s="301"/>
      <c r="J280" s="301"/>
      <c r="K280" s="301"/>
      <c r="L280" s="301"/>
      <c r="M280" s="301"/>
      <c r="N280" s="301"/>
      <c r="O280" s="301"/>
      <c r="P280" s="301"/>
      <c r="Q280" s="301"/>
      <c r="R280" s="301"/>
      <c r="S280" s="301"/>
      <c r="T280" s="301"/>
      <c r="U280" s="301"/>
      <c r="V280" s="301"/>
      <c r="W280" s="301"/>
      <c r="X280" s="301"/>
      <c r="Y280" s="301"/>
      <c r="Z280" s="301"/>
    </row>
    <row r="281" spans="1:26" ht="19.5" customHeight="1" x14ac:dyDescent="0.2">
      <c r="A281" s="301"/>
      <c r="B281" s="301"/>
      <c r="C281" s="64"/>
      <c r="D281" s="99"/>
      <c r="E281" s="301"/>
      <c r="F281" s="301"/>
      <c r="G281" s="301"/>
      <c r="H281" s="301"/>
      <c r="I281" s="301"/>
      <c r="J281" s="301"/>
      <c r="K281" s="301"/>
      <c r="L281" s="301"/>
      <c r="M281" s="301"/>
      <c r="N281" s="301"/>
      <c r="O281" s="301"/>
      <c r="P281" s="301"/>
      <c r="Q281" s="301"/>
      <c r="R281" s="301"/>
      <c r="S281" s="301"/>
      <c r="T281" s="301"/>
      <c r="U281" s="301"/>
      <c r="V281" s="301"/>
      <c r="W281" s="301"/>
      <c r="X281" s="301"/>
      <c r="Y281" s="301"/>
      <c r="Z281" s="301"/>
    </row>
    <row r="282" spans="1:26" ht="19.5" customHeight="1" x14ac:dyDescent="0.2">
      <c r="A282" s="301"/>
      <c r="B282" s="301"/>
      <c r="C282" s="64"/>
      <c r="D282" s="99"/>
      <c r="E282" s="301"/>
      <c r="F282" s="301"/>
      <c r="G282" s="301"/>
      <c r="H282" s="301"/>
      <c r="I282" s="301"/>
      <c r="J282" s="301"/>
      <c r="K282" s="301"/>
      <c r="L282" s="301"/>
      <c r="M282" s="301"/>
      <c r="N282" s="301"/>
      <c r="O282" s="301"/>
      <c r="P282" s="301"/>
      <c r="Q282" s="301"/>
      <c r="R282" s="301"/>
      <c r="S282" s="301"/>
      <c r="T282" s="301"/>
      <c r="U282" s="301"/>
      <c r="V282" s="301"/>
      <c r="W282" s="301"/>
      <c r="X282" s="301"/>
      <c r="Y282" s="301"/>
      <c r="Z282" s="301"/>
    </row>
    <row r="283" spans="1:26" ht="19.5" customHeight="1" x14ac:dyDescent="0.2">
      <c r="A283" s="301"/>
      <c r="B283" s="301"/>
      <c r="C283" s="64"/>
      <c r="D283" s="99"/>
      <c r="E283" s="301"/>
      <c r="F283" s="301"/>
      <c r="G283" s="301"/>
      <c r="H283" s="301"/>
      <c r="I283" s="301"/>
      <c r="J283" s="301"/>
      <c r="K283" s="301"/>
      <c r="L283" s="301"/>
      <c r="M283" s="301"/>
      <c r="N283" s="301"/>
      <c r="O283" s="301"/>
      <c r="P283" s="301"/>
      <c r="Q283" s="301"/>
      <c r="R283" s="301"/>
      <c r="S283" s="301"/>
      <c r="T283" s="301"/>
      <c r="U283" s="301"/>
      <c r="V283" s="301"/>
      <c r="W283" s="301"/>
      <c r="X283" s="301"/>
      <c r="Y283" s="301"/>
      <c r="Z283" s="301"/>
    </row>
    <row r="284" spans="1:26" ht="19.5" customHeight="1" x14ac:dyDescent="0.2">
      <c r="A284" s="301"/>
      <c r="B284" s="301"/>
      <c r="C284" s="64"/>
      <c r="D284" s="99"/>
      <c r="E284" s="301"/>
      <c r="F284" s="301"/>
      <c r="G284" s="301"/>
      <c r="H284" s="301"/>
      <c r="I284" s="301"/>
      <c r="J284" s="301"/>
      <c r="K284" s="301"/>
      <c r="L284" s="301"/>
      <c r="M284" s="301"/>
      <c r="N284" s="301"/>
      <c r="O284" s="301"/>
      <c r="P284" s="301"/>
      <c r="Q284" s="301"/>
      <c r="R284" s="301"/>
      <c r="S284" s="301"/>
      <c r="T284" s="301"/>
      <c r="U284" s="301"/>
      <c r="V284" s="301"/>
      <c r="W284" s="301"/>
      <c r="X284" s="301"/>
      <c r="Y284" s="301"/>
      <c r="Z284" s="301"/>
    </row>
    <row r="285" spans="1:26" ht="19.5" customHeight="1" x14ac:dyDescent="0.2">
      <c r="A285" s="301"/>
      <c r="B285" s="301"/>
      <c r="C285" s="64"/>
      <c r="D285" s="99"/>
      <c r="E285" s="301"/>
      <c r="F285" s="301"/>
      <c r="G285" s="301"/>
      <c r="H285" s="301"/>
      <c r="I285" s="301"/>
      <c r="J285" s="301"/>
      <c r="K285" s="301"/>
      <c r="L285" s="301"/>
      <c r="M285" s="301"/>
      <c r="N285" s="301"/>
      <c r="O285" s="301"/>
      <c r="P285" s="301"/>
      <c r="Q285" s="301"/>
      <c r="R285" s="301"/>
      <c r="S285" s="301"/>
      <c r="T285" s="301"/>
      <c r="U285" s="301"/>
      <c r="V285" s="301"/>
      <c r="W285" s="301"/>
      <c r="X285" s="301"/>
      <c r="Y285" s="301"/>
      <c r="Z285" s="301"/>
    </row>
    <row r="286" spans="1:26" ht="19.5" customHeight="1" x14ac:dyDescent="0.2">
      <c r="A286" s="301"/>
      <c r="B286" s="301"/>
      <c r="C286" s="64"/>
      <c r="D286" s="99"/>
      <c r="E286" s="301"/>
      <c r="F286" s="301"/>
      <c r="G286" s="301"/>
      <c r="H286" s="301"/>
      <c r="I286" s="301"/>
      <c r="J286" s="301"/>
      <c r="K286" s="301"/>
      <c r="L286" s="301"/>
      <c r="M286" s="301"/>
      <c r="N286" s="301"/>
      <c r="O286" s="301"/>
      <c r="P286" s="301"/>
      <c r="Q286" s="301"/>
      <c r="R286" s="301"/>
      <c r="S286" s="301"/>
      <c r="T286" s="301"/>
      <c r="U286" s="301"/>
      <c r="V286" s="301"/>
      <c r="W286" s="301"/>
      <c r="X286" s="301"/>
      <c r="Y286" s="301"/>
      <c r="Z286" s="301"/>
    </row>
    <row r="287" spans="1:26" ht="19.5" customHeight="1" x14ac:dyDescent="0.2">
      <c r="A287" s="301"/>
      <c r="B287" s="301"/>
      <c r="C287" s="64"/>
      <c r="D287" s="99"/>
      <c r="E287" s="301"/>
      <c r="F287" s="301"/>
      <c r="G287" s="301"/>
      <c r="H287" s="301"/>
      <c r="I287" s="301"/>
      <c r="J287" s="301"/>
      <c r="K287" s="301"/>
      <c r="L287" s="301"/>
      <c r="M287" s="301"/>
      <c r="N287" s="301"/>
      <c r="O287" s="301"/>
      <c r="P287" s="301"/>
      <c r="Q287" s="301"/>
      <c r="R287" s="301"/>
      <c r="S287" s="301"/>
      <c r="T287" s="301"/>
      <c r="U287" s="301"/>
      <c r="V287" s="301"/>
      <c r="W287" s="301"/>
      <c r="X287" s="301"/>
      <c r="Y287" s="301"/>
      <c r="Z287" s="301"/>
    </row>
    <row r="288" spans="1:26" ht="19.5" customHeight="1" x14ac:dyDescent="0.2">
      <c r="A288" s="301"/>
      <c r="B288" s="301"/>
      <c r="C288" s="64"/>
      <c r="D288" s="99"/>
      <c r="E288" s="301"/>
      <c r="F288" s="301"/>
      <c r="G288" s="301"/>
      <c r="H288" s="301"/>
      <c r="I288" s="301"/>
      <c r="J288" s="301"/>
      <c r="K288" s="301"/>
      <c r="L288" s="301"/>
      <c r="M288" s="301"/>
      <c r="N288" s="301"/>
      <c r="O288" s="301"/>
      <c r="P288" s="301"/>
      <c r="Q288" s="301"/>
      <c r="R288" s="301"/>
      <c r="S288" s="301"/>
      <c r="T288" s="301"/>
      <c r="U288" s="301"/>
      <c r="V288" s="301"/>
      <c r="W288" s="301"/>
      <c r="X288" s="301"/>
      <c r="Y288" s="301"/>
      <c r="Z288" s="301"/>
    </row>
    <row r="289" spans="1:26" ht="19.5" customHeight="1" x14ac:dyDescent="0.2">
      <c r="A289" s="301"/>
      <c r="B289" s="301"/>
      <c r="C289" s="64"/>
      <c r="D289" s="99"/>
      <c r="E289" s="301"/>
      <c r="F289" s="301"/>
      <c r="G289" s="301"/>
      <c r="H289" s="301"/>
      <c r="I289" s="301"/>
      <c r="J289" s="301"/>
      <c r="K289" s="301"/>
      <c r="L289" s="301"/>
      <c r="M289" s="301"/>
      <c r="N289" s="301"/>
      <c r="O289" s="301"/>
      <c r="P289" s="301"/>
      <c r="Q289" s="301"/>
      <c r="R289" s="301"/>
      <c r="S289" s="301"/>
      <c r="T289" s="301"/>
      <c r="U289" s="301"/>
      <c r="V289" s="301"/>
      <c r="W289" s="301"/>
      <c r="X289" s="301"/>
      <c r="Y289" s="301"/>
      <c r="Z289" s="301"/>
    </row>
    <row r="290" spans="1:26" ht="19.5" customHeight="1" x14ac:dyDescent="0.2">
      <c r="A290" s="301"/>
      <c r="B290" s="301"/>
      <c r="C290" s="64"/>
      <c r="D290" s="99"/>
      <c r="E290" s="301"/>
      <c r="F290" s="301"/>
      <c r="G290" s="301"/>
      <c r="H290" s="301"/>
      <c r="I290" s="301"/>
      <c r="J290" s="301"/>
      <c r="K290" s="301"/>
      <c r="L290" s="301"/>
      <c r="M290" s="301"/>
      <c r="N290" s="301"/>
      <c r="O290" s="301"/>
      <c r="P290" s="301"/>
      <c r="Q290" s="301"/>
      <c r="R290" s="301"/>
      <c r="S290" s="301"/>
      <c r="T290" s="301"/>
      <c r="U290" s="301"/>
      <c r="V290" s="301"/>
      <c r="W290" s="301"/>
      <c r="X290" s="301"/>
      <c r="Y290" s="301"/>
      <c r="Z290" s="301"/>
    </row>
    <row r="291" spans="1:26" ht="19.5" customHeight="1" x14ac:dyDescent="0.2">
      <c r="A291" s="301"/>
      <c r="B291" s="301"/>
      <c r="C291" s="64"/>
      <c r="D291" s="99"/>
      <c r="E291" s="301"/>
      <c r="F291" s="301"/>
      <c r="G291" s="301"/>
      <c r="H291" s="301"/>
      <c r="I291" s="301"/>
      <c r="J291" s="301"/>
      <c r="K291" s="301"/>
      <c r="L291" s="301"/>
      <c r="M291" s="301"/>
      <c r="N291" s="301"/>
      <c r="O291" s="301"/>
      <c r="P291" s="301"/>
      <c r="Q291" s="301"/>
      <c r="R291" s="301"/>
      <c r="S291" s="301"/>
      <c r="T291" s="301"/>
      <c r="U291" s="301"/>
      <c r="V291" s="301"/>
      <c r="W291" s="301"/>
      <c r="X291" s="301"/>
      <c r="Y291" s="301"/>
      <c r="Z291" s="301"/>
    </row>
    <row r="292" spans="1:26" ht="19.5" customHeight="1" x14ac:dyDescent="0.2">
      <c r="A292" s="301"/>
      <c r="B292" s="301"/>
      <c r="C292" s="64"/>
      <c r="D292" s="99"/>
      <c r="E292" s="301"/>
      <c r="F292" s="301"/>
      <c r="G292" s="301"/>
      <c r="H292" s="301"/>
      <c r="I292" s="301"/>
      <c r="J292" s="301"/>
      <c r="K292" s="301"/>
      <c r="L292" s="301"/>
      <c r="M292" s="301"/>
      <c r="N292" s="301"/>
      <c r="O292" s="301"/>
      <c r="P292" s="301"/>
      <c r="Q292" s="301"/>
      <c r="R292" s="301"/>
      <c r="S292" s="301"/>
      <c r="T292" s="301"/>
      <c r="U292" s="301"/>
      <c r="V292" s="301"/>
      <c r="W292" s="301"/>
      <c r="X292" s="301"/>
      <c r="Y292" s="301"/>
      <c r="Z292" s="301"/>
    </row>
    <row r="293" spans="1:26" ht="19.5" customHeight="1" x14ac:dyDescent="0.2">
      <c r="A293" s="301"/>
      <c r="B293" s="301"/>
      <c r="C293" s="64"/>
      <c r="D293" s="99"/>
      <c r="E293" s="301"/>
      <c r="F293" s="301"/>
      <c r="G293" s="301"/>
      <c r="H293" s="301"/>
      <c r="I293" s="301"/>
      <c r="J293" s="301"/>
      <c r="K293" s="301"/>
      <c r="L293" s="301"/>
      <c r="M293" s="301"/>
      <c r="N293" s="301"/>
      <c r="O293" s="301"/>
      <c r="P293" s="301"/>
      <c r="Q293" s="301"/>
      <c r="R293" s="301"/>
      <c r="S293" s="301"/>
      <c r="T293" s="301"/>
      <c r="U293" s="301"/>
      <c r="V293" s="301"/>
      <c r="W293" s="301"/>
      <c r="X293" s="301"/>
      <c r="Y293" s="301"/>
      <c r="Z293" s="301"/>
    </row>
    <row r="294" spans="1:26" ht="19.5" customHeight="1" x14ac:dyDescent="0.2">
      <c r="A294" s="301"/>
      <c r="B294" s="301"/>
      <c r="C294" s="64"/>
      <c r="D294" s="99"/>
      <c r="E294" s="301"/>
      <c r="F294" s="301"/>
      <c r="G294" s="301"/>
      <c r="H294" s="301"/>
      <c r="I294" s="301"/>
      <c r="J294" s="301"/>
      <c r="K294" s="301"/>
      <c r="L294" s="301"/>
      <c r="M294" s="301"/>
      <c r="N294" s="301"/>
      <c r="O294" s="301"/>
      <c r="P294" s="301"/>
      <c r="Q294" s="301"/>
      <c r="R294" s="301"/>
      <c r="S294" s="301"/>
      <c r="T294" s="301"/>
      <c r="U294" s="301"/>
      <c r="V294" s="301"/>
      <c r="W294" s="301"/>
      <c r="X294" s="301"/>
      <c r="Y294" s="301"/>
      <c r="Z294" s="301"/>
    </row>
    <row r="295" spans="1:26" ht="19.5" customHeight="1" x14ac:dyDescent="0.2">
      <c r="A295" s="301"/>
      <c r="B295" s="301"/>
      <c r="C295" s="64"/>
      <c r="D295" s="99"/>
      <c r="E295" s="301"/>
      <c r="F295" s="301"/>
      <c r="G295" s="301"/>
      <c r="H295" s="301"/>
      <c r="I295" s="301"/>
      <c r="J295" s="301"/>
      <c r="K295" s="301"/>
      <c r="L295" s="301"/>
      <c r="M295" s="301"/>
      <c r="N295" s="301"/>
      <c r="O295" s="301"/>
      <c r="P295" s="301"/>
      <c r="Q295" s="301"/>
      <c r="R295" s="301"/>
      <c r="S295" s="301"/>
      <c r="T295" s="301"/>
      <c r="U295" s="301"/>
      <c r="V295" s="301"/>
      <c r="W295" s="301"/>
      <c r="X295" s="301"/>
      <c r="Y295" s="301"/>
      <c r="Z295" s="301"/>
    </row>
    <row r="296" spans="1:26" ht="19.5" customHeight="1" x14ac:dyDescent="0.2">
      <c r="A296" s="301"/>
      <c r="B296" s="301"/>
      <c r="C296" s="64"/>
      <c r="D296" s="99"/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</row>
    <row r="297" spans="1:26" ht="19.5" customHeight="1" x14ac:dyDescent="0.2">
      <c r="A297" s="301"/>
      <c r="B297" s="301"/>
      <c r="C297" s="64"/>
      <c r="D297" s="99"/>
      <c r="E297" s="301"/>
      <c r="F297" s="301"/>
      <c r="G297" s="301"/>
      <c r="H297" s="301"/>
      <c r="I297" s="301"/>
      <c r="J297" s="301"/>
      <c r="K297" s="301"/>
      <c r="L297" s="301"/>
      <c r="M297" s="301"/>
      <c r="N297" s="301"/>
      <c r="O297" s="301"/>
      <c r="P297" s="301"/>
      <c r="Q297" s="301"/>
      <c r="R297" s="301"/>
      <c r="S297" s="301"/>
      <c r="T297" s="301"/>
      <c r="U297" s="301"/>
      <c r="V297" s="301"/>
      <c r="W297" s="301"/>
      <c r="X297" s="301"/>
      <c r="Y297" s="301"/>
      <c r="Z297" s="301"/>
    </row>
    <row r="298" spans="1:26" ht="19.5" customHeight="1" x14ac:dyDescent="0.2">
      <c r="A298" s="301"/>
      <c r="B298" s="301"/>
      <c r="C298" s="64"/>
      <c r="D298" s="99"/>
      <c r="E298" s="301"/>
      <c r="F298" s="301"/>
      <c r="G298" s="301"/>
      <c r="H298" s="301"/>
      <c r="I298" s="301"/>
      <c r="J298" s="301"/>
      <c r="K298" s="301"/>
      <c r="L298" s="301"/>
      <c r="M298" s="301"/>
      <c r="N298" s="301"/>
      <c r="O298" s="301"/>
      <c r="P298" s="301"/>
      <c r="Q298" s="301"/>
      <c r="R298" s="301"/>
      <c r="S298" s="301"/>
      <c r="T298" s="301"/>
      <c r="U298" s="301"/>
      <c r="V298" s="301"/>
      <c r="W298" s="301"/>
      <c r="X298" s="301"/>
      <c r="Y298" s="301"/>
      <c r="Z298" s="301"/>
    </row>
    <row r="299" spans="1:26" ht="19.5" customHeight="1" x14ac:dyDescent="0.2">
      <c r="A299" s="301"/>
      <c r="B299" s="301"/>
      <c r="C299" s="64"/>
      <c r="D299" s="99"/>
      <c r="E299" s="301"/>
      <c r="F299" s="301"/>
      <c r="G299" s="301"/>
      <c r="H299" s="301"/>
      <c r="I299" s="301"/>
      <c r="J299" s="301"/>
      <c r="K299" s="301"/>
      <c r="L299" s="301"/>
      <c r="M299" s="301"/>
      <c r="N299" s="301"/>
      <c r="O299" s="301"/>
      <c r="P299" s="301"/>
      <c r="Q299" s="301"/>
      <c r="R299" s="301"/>
      <c r="S299" s="301"/>
      <c r="T299" s="301"/>
      <c r="U299" s="301"/>
      <c r="V299" s="301"/>
      <c r="W299" s="301"/>
      <c r="X299" s="301"/>
      <c r="Y299" s="301"/>
      <c r="Z299" s="301"/>
    </row>
    <row r="300" spans="1:26" ht="19.5" customHeight="1" x14ac:dyDescent="0.2">
      <c r="A300" s="301"/>
      <c r="B300" s="301"/>
      <c r="C300" s="64"/>
      <c r="D300" s="99"/>
      <c r="E300" s="301"/>
      <c r="F300" s="301"/>
      <c r="G300" s="301"/>
      <c r="H300" s="301"/>
      <c r="I300" s="301"/>
      <c r="J300" s="301"/>
      <c r="K300" s="301"/>
      <c r="L300" s="301"/>
      <c r="M300" s="301"/>
      <c r="N300" s="301"/>
      <c r="O300" s="301"/>
      <c r="P300" s="301"/>
      <c r="Q300" s="301"/>
      <c r="R300" s="301"/>
      <c r="S300" s="301"/>
      <c r="T300" s="301"/>
      <c r="U300" s="301"/>
      <c r="V300" s="301"/>
      <c r="W300" s="301"/>
      <c r="X300" s="301"/>
      <c r="Y300" s="301"/>
      <c r="Z300" s="301"/>
    </row>
    <row r="301" spans="1:26" ht="19.5" customHeight="1" x14ac:dyDescent="0.2">
      <c r="A301" s="301"/>
      <c r="B301" s="301"/>
      <c r="C301" s="64"/>
      <c r="D301" s="99"/>
      <c r="E301" s="301"/>
      <c r="F301" s="301"/>
      <c r="G301" s="301"/>
      <c r="H301" s="301"/>
      <c r="I301" s="301"/>
      <c r="J301" s="301"/>
      <c r="K301" s="301"/>
      <c r="L301" s="301"/>
      <c r="M301" s="301"/>
      <c r="N301" s="301"/>
      <c r="O301" s="301"/>
      <c r="P301" s="301"/>
      <c r="Q301" s="301"/>
      <c r="R301" s="301"/>
      <c r="S301" s="301"/>
      <c r="T301" s="301"/>
      <c r="U301" s="301"/>
      <c r="V301" s="301"/>
      <c r="W301" s="301"/>
      <c r="X301" s="301"/>
      <c r="Y301" s="301"/>
      <c r="Z301" s="301"/>
    </row>
    <row r="302" spans="1:26" ht="19.5" customHeight="1" x14ac:dyDescent="0.2">
      <c r="A302" s="301"/>
      <c r="B302" s="301"/>
      <c r="C302" s="64"/>
      <c r="D302" s="99"/>
      <c r="E302" s="301"/>
      <c r="F302" s="301"/>
      <c r="G302" s="301"/>
      <c r="H302" s="301"/>
      <c r="I302" s="301"/>
      <c r="J302" s="301"/>
      <c r="K302" s="301"/>
      <c r="L302" s="301"/>
      <c r="M302" s="301"/>
      <c r="N302" s="301"/>
      <c r="O302" s="301"/>
      <c r="P302" s="301"/>
      <c r="Q302" s="301"/>
      <c r="R302" s="301"/>
      <c r="S302" s="301"/>
      <c r="T302" s="301"/>
      <c r="U302" s="301"/>
      <c r="V302" s="301"/>
      <c r="W302" s="301"/>
      <c r="X302" s="301"/>
      <c r="Y302" s="301"/>
      <c r="Z302" s="301"/>
    </row>
    <row r="303" spans="1:26" ht="19.5" customHeight="1" x14ac:dyDescent="0.2">
      <c r="A303" s="301"/>
      <c r="B303" s="301"/>
      <c r="C303" s="64"/>
      <c r="D303" s="99"/>
      <c r="E303" s="301"/>
      <c r="F303" s="301"/>
      <c r="G303" s="301"/>
      <c r="H303" s="301"/>
      <c r="I303" s="301"/>
      <c r="J303" s="301"/>
      <c r="K303" s="301"/>
      <c r="L303" s="301"/>
      <c r="M303" s="301"/>
      <c r="N303" s="301"/>
      <c r="O303" s="301"/>
      <c r="P303" s="301"/>
      <c r="Q303" s="301"/>
      <c r="R303" s="301"/>
      <c r="S303" s="301"/>
      <c r="T303" s="301"/>
      <c r="U303" s="301"/>
      <c r="V303" s="301"/>
      <c r="W303" s="301"/>
      <c r="X303" s="301"/>
      <c r="Y303" s="301"/>
      <c r="Z303" s="301"/>
    </row>
    <row r="304" spans="1:26" ht="19.5" customHeight="1" x14ac:dyDescent="0.2">
      <c r="A304" s="301"/>
      <c r="B304" s="301"/>
      <c r="C304" s="64"/>
      <c r="D304" s="99"/>
      <c r="E304" s="301"/>
      <c r="F304" s="301"/>
      <c r="G304" s="301"/>
      <c r="H304" s="301"/>
      <c r="I304" s="301"/>
      <c r="J304" s="301"/>
      <c r="K304" s="301"/>
      <c r="L304" s="301"/>
      <c r="M304" s="301"/>
      <c r="N304" s="301"/>
      <c r="O304" s="301"/>
      <c r="P304" s="301"/>
      <c r="Q304" s="301"/>
      <c r="R304" s="301"/>
      <c r="S304" s="301"/>
      <c r="T304" s="301"/>
      <c r="U304" s="301"/>
      <c r="V304" s="301"/>
      <c r="W304" s="301"/>
      <c r="X304" s="301"/>
      <c r="Y304" s="301"/>
      <c r="Z304" s="301"/>
    </row>
    <row r="305" spans="1:26" ht="19.5" customHeight="1" x14ac:dyDescent="0.2">
      <c r="A305" s="301"/>
      <c r="B305" s="301"/>
      <c r="C305" s="64"/>
      <c r="D305" s="99"/>
      <c r="E305" s="301"/>
      <c r="F305" s="301"/>
      <c r="G305" s="301"/>
      <c r="H305" s="301"/>
      <c r="I305" s="301"/>
      <c r="J305" s="301"/>
      <c r="K305" s="301"/>
      <c r="L305" s="301"/>
      <c r="M305" s="301"/>
      <c r="N305" s="301"/>
      <c r="O305" s="301"/>
      <c r="P305" s="301"/>
      <c r="Q305" s="301"/>
      <c r="R305" s="301"/>
      <c r="S305" s="301"/>
      <c r="T305" s="301"/>
      <c r="U305" s="301"/>
      <c r="V305" s="301"/>
      <c r="W305" s="301"/>
      <c r="X305" s="301"/>
      <c r="Y305" s="301"/>
      <c r="Z305" s="301"/>
    </row>
    <row r="306" spans="1:26" ht="19.5" customHeight="1" x14ac:dyDescent="0.2">
      <c r="A306" s="301"/>
      <c r="B306" s="301"/>
      <c r="C306" s="64"/>
      <c r="D306" s="99"/>
      <c r="E306" s="301"/>
      <c r="F306" s="301"/>
      <c r="G306" s="301"/>
      <c r="H306" s="301"/>
      <c r="I306" s="301"/>
      <c r="J306" s="301"/>
      <c r="K306" s="301"/>
      <c r="L306" s="301"/>
      <c r="M306" s="301"/>
      <c r="N306" s="301"/>
      <c r="O306" s="301"/>
      <c r="P306" s="301"/>
      <c r="Q306" s="301"/>
      <c r="R306" s="301"/>
      <c r="S306" s="301"/>
      <c r="T306" s="301"/>
      <c r="U306" s="301"/>
      <c r="V306" s="301"/>
      <c r="W306" s="301"/>
      <c r="X306" s="301"/>
      <c r="Y306" s="301"/>
      <c r="Z306" s="301"/>
    </row>
    <row r="307" spans="1:26" ht="19.5" customHeight="1" x14ac:dyDescent="0.2">
      <c r="A307" s="301"/>
      <c r="B307" s="301"/>
      <c r="C307" s="64"/>
      <c r="D307" s="99"/>
      <c r="E307" s="301"/>
      <c r="F307" s="301"/>
      <c r="G307" s="301"/>
      <c r="H307" s="301"/>
      <c r="I307" s="301"/>
      <c r="J307" s="301"/>
      <c r="K307" s="301"/>
      <c r="L307" s="301"/>
      <c r="M307" s="301"/>
      <c r="N307" s="301"/>
      <c r="O307" s="301"/>
      <c r="P307" s="301"/>
      <c r="Q307" s="301"/>
      <c r="R307" s="301"/>
      <c r="S307" s="301"/>
      <c r="T307" s="301"/>
      <c r="U307" s="301"/>
      <c r="V307" s="301"/>
      <c r="W307" s="301"/>
      <c r="X307" s="301"/>
      <c r="Y307" s="301"/>
      <c r="Z307" s="301"/>
    </row>
    <row r="308" spans="1:26" ht="19.5" customHeight="1" x14ac:dyDescent="0.2">
      <c r="A308" s="301"/>
      <c r="B308" s="301"/>
      <c r="C308" s="64"/>
      <c r="D308" s="99"/>
      <c r="E308" s="301"/>
      <c r="F308" s="301"/>
      <c r="G308" s="301"/>
      <c r="H308" s="301"/>
      <c r="I308" s="301"/>
      <c r="J308" s="301"/>
      <c r="K308" s="301"/>
      <c r="L308" s="301"/>
      <c r="M308" s="301"/>
      <c r="N308" s="301"/>
      <c r="O308" s="301"/>
      <c r="P308" s="301"/>
      <c r="Q308" s="301"/>
      <c r="R308" s="301"/>
      <c r="S308" s="301"/>
      <c r="T308" s="301"/>
      <c r="U308" s="301"/>
      <c r="V308" s="301"/>
      <c r="W308" s="301"/>
      <c r="X308" s="301"/>
      <c r="Y308" s="301"/>
      <c r="Z308" s="301"/>
    </row>
    <row r="309" spans="1:26" ht="19.5" customHeight="1" x14ac:dyDescent="0.2">
      <c r="A309" s="301"/>
      <c r="B309" s="301"/>
      <c r="C309" s="64"/>
      <c r="D309" s="99"/>
      <c r="E309" s="301"/>
      <c r="F309" s="301"/>
      <c r="G309" s="301"/>
      <c r="H309" s="301"/>
      <c r="I309" s="301"/>
      <c r="J309" s="301"/>
      <c r="K309" s="301"/>
      <c r="L309" s="301"/>
      <c r="M309" s="301"/>
      <c r="N309" s="301"/>
      <c r="O309" s="301"/>
      <c r="P309" s="301"/>
      <c r="Q309" s="301"/>
      <c r="R309" s="301"/>
      <c r="S309" s="301"/>
      <c r="T309" s="301"/>
      <c r="U309" s="301"/>
      <c r="V309" s="301"/>
      <c r="W309" s="301"/>
      <c r="X309" s="301"/>
      <c r="Y309" s="301"/>
      <c r="Z309" s="301"/>
    </row>
    <row r="310" spans="1:26" ht="19.5" customHeight="1" x14ac:dyDescent="0.2">
      <c r="A310" s="301"/>
      <c r="B310" s="301"/>
      <c r="C310" s="64"/>
      <c r="D310" s="99"/>
      <c r="E310" s="301"/>
      <c r="F310" s="301"/>
      <c r="G310" s="301"/>
      <c r="H310" s="301"/>
      <c r="I310" s="301"/>
      <c r="J310" s="301"/>
      <c r="K310" s="301"/>
      <c r="L310" s="301"/>
      <c r="M310" s="301"/>
      <c r="N310" s="301"/>
      <c r="O310" s="301"/>
      <c r="P310" s="301"/>
      <c r="Q310" s="301"/>
      <c r="R310" s="301"/>
      <c r="S310" s="301"/>
      <c r="T310" s="301"/>
      <c r="U310" s="301"/>
      <c r="V310" s="301"/>
      <c r="W310" s="301"/>
      <c r="X310" s="301"/>
      <c r="Y310" s="301"/>
      <c r="Z310" s="301"/>
    </row>
    <row r="311" spans="1:26" ht="19.5" customHeight="1" x14ac:dyDescent="0.2">
      <c r="A311" s="301"/>
      <c r="B311" s="301"/>
      <c r="C311" s="64"/>
      <c r="D311" s="99"/>
      <c r="E311" s="301"/>
      <c r="F311" s="301"/>
      <c r="G311" s="301"/>
      <c r="H311" s="301"/>
      <c r="I311" s="301"/>
      <c r="J311" s="301"/>
      <c r="K311" s="301"/>
      <c r="L311" s="301"/>
      <c r="M311" s="301"/>
      <c r="N311" s="301"/>
      <c r="O311" s="301"/>
      <c r="P311" s="301"/>
      <c r="Q311" s="301"/>
      <c r="R311" s="301"/>
      <c r="S311" s="301"/>
      <c r="T311" s="301"/>
      <c r="U311" s="301"/>
      <c r="V311" s="301"/>
      <c r="W311" s="301"/>
      <c r="X311" s="301"/>
      <c r="Y311" s="301"/>
      <c r="Z311" s="301"/>
    </row>
    <row r="312" spans="1:26" ht="19.5" customHeight="1" x14ac:dyDescent="0.2">
      <c r="A312" s="301"/>
      <c r="B312" s="301"/>
      <c r="C312" s="64"/>
      <c r="D312" s="99"/>
      <c r="E312" s="301"/>
      <c r="F312" s="301"/>
      <c r="G312" s="301"/>
      <c r="H312" s="301"/>
      <c r="I312" s="301"/>
      <c r="J312" s="301"/>
      <c r="K312" s="301"/>
      <c r="L312" s="301"/>
      <c r="M312" s="301"/>
      <c r="N312" s="301"/>
      <c r="O312" s="301"/>
      <c r="P312" s="301"/>
      <c r="Q312" s="301"/>
      <c r="R312" s="301"/>
      <c r="S312" s="301"/>
      <c r="T312" s="301"/>
      <c r="U312" s="301"/>
      <c r="V312" s="301"/>
      <c r="W312" s="301"/>
      <c r="X312" s="301"/>
      <c r="Y312" s="301"/>
      <c r="Z312" s="301"/>
    </row>
    <row r="313" spans="1:26" ht="19.5" customHeight="1" x14ac:dyDescent="0.2">
      <c r="A313" s="301"/>
      <c r="B313" s="301"/>
      <c r="C313" s="64"/>
      <c r="D313" s="99"/>
      <c r="E313" s="301"/>
      <c r="F313" s="301"/>
      <c r="G313" s="301"/>
      <c r="H313" s="301"/>
      <c r="I313" s="301"/>
      <c r="J313" s="301"/>
      <c r="K313" s="301"/>
      <c r="L313" s="301"/>
      <c r="M313" s="301"/>
      <c r="N313" s="301"/>
      <c r="O313" s="301"/>
      <c r="P313" s="301"/>
      <c r="Q313" s="301"/>
      <c r="R313" s="301"/>
      <c r="S313" s="301"/>
      <c r="T313" s="301"/>
      <c r="U313" s="301"/>
      <c r="V313" s="301"/>
      <c r="W313" s="301"/>
      <c r="X313" s="301"/>
      <c r="Y313" s="301"/>
      <c r="Z313" s="301"/>
    </row>
    <row r="314" spans="1:26" ht="19.5" customHeight="1" x14ac:dyDescent="0.2">
      <c r="A314" s="301"/>
      <c r="B314" s="301"/>
      <c r="C314" s="64"/>
      <c r="D314" s="99"/>
      <c r="E314" s="301"/>
      <c r="F314" s="301"/>
      <c r="G314" s="301"/>
      <c r="H314" s="301"/>
      <c r="I314" s="301"/>
      <c r="J314" s="301"/>
      <c r="K314" s="301"/>
      <c r="L314" s="301"/>
      <c r="M314" s="301"/>
      <c r="N314" s="301"/>
      <c r="O314" s="301"/>
      <c r="P314" s="301"/>
      <c r="Q314" s="301"/>
      <c r="R314" s="301"/>
      <c r="S314" s="301"/>
      <c r="T314" s="301"/>
      <c r="U314" s="301"/>
      <c r="V314" s="301"/>
      <c r="W314" s="301"/>
      <c r="X314" s="301"/>
      <c r="Y314" s="301"/>
      <c r="Z314" s="301"/>
    </row>
    <row r="315" spans="1:26" ht="19.5" customHeight="1" x14ac:dyDescent="0.2">
      <c r="A315" s="301"/>
      <c r="B315" s="301"/>
      <c r="C315" s="64"/>
      <c r="D315" s="99"/>
      <c r="E315" s="301"/>
      <c r="F315" s="301"/>
      <c r="G315" s="301"/>
      <c r="H315" s="301"/>
      <c r="I315" s="301"/>
      <c r="J315" s="301"/>
      <c r="K315" s="301"/>
      <c r="L315" s="301"/>
      <c r="M315" s="301"/>
      <c r="N315" s="301"/>
      <c r="O315" s="301"/>
      <c r="P315" s="301"/>
      <c r="Q315" s="301"/>
      <c r="R315" s="301"/>
      <c r="S315" s="301"/>
      <c r="T315" s="301"/>
      <c r="U315" s="301"/>
      <c r="V315" s="301"/>
      <c r="W315" s="301"/>
      <c r="X315" s="301"/>
      <c r="Y315" s="301"/>
      <c r="Z315" s="301"/>
    </row>
    <row r="316" spans="1:26" ht="19.5" customHeight="1" x14ac:dyDescent="0.2">
      <c r="A316" s="301"/>
      <c r="B316" s="301"/>
      <c r="C316" s="64"/>
      <c r="D316" s="99"/>
      <c r="E316" s="301"/>
      <c r="F316" s="301"/>
      <c r="G316" s="301"/>
      <c r="H316" s="301"/>
      <c r="I316" s="301"/>
      <c r="J316" s="301"/>
      <c r="K316" s="301"/>
      <c r="L316" s="301"/>
      <c r="M316" s="301"/>
      <c r="N316" s="301"/>
      <c r="O316" s="301"/>
      <c r="P316" s="301"/>
      <c r="Q316" s="301"/>
      <c r="R316" s="301"/>
      <c r="S316" s="301"/>
      <c r="T316" s="301"/>
      <c r="U316" s="301"/>
      <c r="V316" s="301"/>
      <c r="W316" s="301"/>
      <c r="X316" s="301"/>
      <c r="Y316" s="301"/>
      <c r="Z316" s="301"/>
    </row>
    <row r="317" spans="1:26" ht="19.5" customHeight="1" x14ac:dyDescent="0.2">
      <c r="A317" s="301"/>
      <c r="B317" s="301"/>
      <c r="C317" s="64"/>
      <c r="D317" s="99"/>
      <c r="E317" s="301"/>
      <c r="F317" s="301"/>
      <c r="G317" s="301"/>
      <c r="H317" s="301"/>
      <c r="I317" s="301"/>
      <c r="J317" s="301"/>
      <c r="K317" s="301"/>
      <c r="L317" s="301"/>
      <c r="M317" s="301"/>
      <c r="N317" s="301"/>
      <c r="O317" s="301"/>
      <c r="P317" s="301"/>
      <c r="Q317" s="301"/>
      <c r="R317" s="301"/>
      <c r="S317" s="301"/>
      <c r="T317" s="301"/>
      <c r="U317" s="301"/>
      <c r="V317" s="301"/>
      <c r="W317" s="301"/>
      <c r="X317" s="301"/>
      <c r="Y317" s="301"/>
      <c r="Z317" s="301"/>
    </row>
    <row r="318" spans="1:26" ht="19.5" customHeight="1" x14ac:dyDescent="0.2">
      <c r="A318" s="301"/>
      <c r="B318" s="301"/>
      <c r="C318" s="64"/>
      <c r="D318" s="99"/>
      <c r="E318" s="301"/>
      <c r="F318" s="301"/>
      <c r="G318" s="301"/>
      <c r="H318" s="301"/>
      <c r="I318" s="301"/>
      <c r="J318" s="301"/>
      <c r="K318" s="301"/>
      <c r="L318" s="301"/>
      <c r="M318" s="301"/>
      <c r="N318" s="301"/>
      <c r="O318" s="301"/>
      <c r="P318" s="301"/>
      <c r="Q318" s="301"/>
      <c r="R318" s="301"/>
      <c r="S318" s="301"/>
      <c r="T318" s="301"/>
      <c r="U318" s="301"/>
      <c r="V318" s="301"/>
      <c r="W318" s="301"/>
      <c r="X318" s="301"/>
      <c r="Y318" s="301"/>
      <c r="Z318" s="301"/>
    </row>
    <row r="319" spans="1:26" ht="19.5" customHeight="1" x14ac:dyDescent="0.2">
      <c r="A319" s="301"/>
      <c r="B319" s="301"/>
      <c r="C319" s="64"/>
      <c r="D319" s="99"/>
      <c r="E319" s="301"/>
      <c r="F319" s="301"/>
      <c r="G319" s="301"/>
      <c r="H319" s="301"/>
      <c r="I319" s="301"/>
      <c r="J319" s="301"/>
      <c r="K319" s="301"/>
      <c r="L319" s="301"/>
      <c r="M319" s="301"/>
      <c r="N319" s="301"/>
      <c r="O319" s="301"/>
      <c r="P319" s="301"/>
      <c r="Q319" s="301"/>
      <c r="R319" s="301"/>
      <c r="S319" s="301"/>
      <c r="T319" s="301"/>
      <c r="U319" s="301"/>
      <c r="V319" s="301"/>
      <c r="W319" s="301"/>
      <c r="X319" s="301"/>
      <c r="Y319" s="301"/>
      <c r="Z319" s="301"/>
    </row>
    <row r="320" spans="1:26" ht="19.5" customHeight="1" x14ac:dyDescent="0.2">
      <c r="A320" s="301"/>
      <c r="B320" s="301"/>
      <c r="C320" s="64"/>
      <c r="D320" s="99"/>
      <c r="E320" s="301"/>
      <c r="F320" s="301"/>
      <c r="G320" s="301"/>
      <c r="H320" s="301"/>
      <c r="I320" s="301"/>
      <c r="J320" s="301"/>
      <c r="K320" s="301"/>
      <c r="L320" s="301"/>
      <c r="M320" s="301"/>
      <c r="N320" s="301"/>
      <c r="O320" s="301"/>
      <c r="P320" s="301"/>
      <c r="Q320" s="301"/>
      <c r="R320" s="301"/>
      <c r="S320" s="301"/>
      <c r="T320" s="301"/>
      <c r="U320" s="301"/>
      <c r="V320" s="301"/>
      <c r="W320" s="301"/>
      <c r="X320" s="301"/>
      <c r="Y320" s="301"/>
      <c r="Z320" s="301"/>
    </row>
    <row r="321" spans="1:26" ht="19.5" customHeight="1" x14ac:dyDescent="0.2">
      <c r="A321" s="301"/>
      <c r="B321" s="301"/>
      <c r="C321" s="64"/>
      <c r="D321" s="99"/>
      <c r="E321" s="301"/>
      <c r="F321" s="301"/>
      <c r="G321" s="301"/>
      <c r="H321" s="301"/>
      <c r="I321" s="301"/>
      <c r="J321" s="301"/>
      <c r="K321" s="301"/>
      <c r="L321" s="301"/>
      <c r="M321" s="301"/>
      <c r="N321" s="301"/>
      <c r="O321" s="301"/>
      <c r="P321" s="301"/>
      <c r="Q321" s="301"/>
      <c r="R321" s="301"/>
      <c r="S321" s="301"/>
      <c r="T321" s="301"/>
      <c r="U321" s="301"/>
      <c r="V321" s="301"/>
      <c r="W321" s="301"/>
      <c r="X321" s="301"/>
      <c r="Y321" s="301"/>
      <c r="Z321" s="301"/>
    </row>
    <row r="322" spans="1:26" ht="19.5" customHeight="1" x14ac:dyDescent="0.2">
      <c r="A322" s="301"/>
      <c r="B322" s="301"/>
      <c r="C322" s="64"/>
      <c r="D322" s="99"/>
      <c r="E322" s="301"/>
      <c r="F322" s="301"/>
      <c r="G322" s="301"/>
      <c r="H322" s="301"/>
      <c r="I322" s="301"/>
      <c r="J322" s="301"/>
      <c r="K322" s="301"/>
      <c r="L322" s="301"/>
      <c r="M322" s="301"/>
      <c r="N322" s="301"/>
      <c r="O322" s="301"/>
      <c r="P322" s="301"/>
      <c r="Q322" s="301"/>
      <c r="R322" s="301"/>
      <c r="S322" s="301"/>
      <c r="T322" s="301"/>
      <c r="U322" s="301"/>
      <c r="V322" s="301"/>
      <c r="W322" s="301"/>
      <c r="X322" s="301"/>
      <c r="Y322" s="301"/>
      <c r="Z322" s="301"/>
    </row>
    <row r="323" spans="1:26" ht="19.5" customHeight="1" x14ac:dyDescent="0.2">
      <c r="A323" s="301"/>
      <c r="B323" s="301"/>
      <c r="C323" s="64"/>
      <c r="D323" s="99"/>
      <c r="E323" s="301"/>
      <c r="F323" s="301"/>
      <c r="G323" s="301"/>
      <c r="H323" s="301"/>
      <c r="I323" s="301"/>
      <c r="J323" s="301"/>
      <c r="K323" s="301"/>
      <c r="L323" s="301"/>
      <c r="M323" s="301"/>
      <c r="N323" s="301"/>
      <c r="O323" s="301"/>
      <c r="P323" s="301"/>
      <c r="Q323" s="301"/>
      <c r="R323" s="301"/>
      <c r="S323" s="301"/>
      <c r="T323" s="301"/>
      <c r="U323" s="301"/>
      <c r="V323" s="301"/>
      <c r="W323" s="301"/>
      <c r="X323" s="301"/>
      <c r="Y323" s="301"/>
      <c r="Z323" s="301"/>
    </row>
    <row r="324" spans="1:26" ht="19.5" customHeight="1" x14ac:dyDescent="0.2">
      <c r="A324" s="301"/>
      <c r="B324" s="301"/>
      <c r="C324" s="64"/>
      <c r="D324" s="99"/>
      <c r="E324" s="301"/>
      <c r="F324" s="301"/>
      <c r="G324" s="301"/>
      <c r="H324" s="301"/>
      <c r="I324" s="301"/>
      <c r="J324" s="301"/>
      <c r="K324" s="301"/>
      <c r="L324" s="301"/>
      <c r="M324" s="301"/>
      <c r="N324" s="301"/>
      <c r="O324" s="301"/>
      <c r="P324" s="301"/>
      <c r="Q324" s="301"/>
      <c r="R324" s="301"/>
      <c r="S324" s="301"/>
      <c r="T324" s="301"/>
      <c r="U324" s="301"/>
      <c r="V324" s="301"/>
      <c r="W324" s="301"/>
      <c r="X324" s="301"/>
      <c r="Y324" s="301"/>
      <c r="Z324" s="301"/>
    </row>
    <row r="325" spans="1:26" ht="19.5" customHeight="1" x14ac:dyDescent="0.2">
      <c r="A325" s="301"/>
      <c r="B325" s="301"/>
      <c r="C325" s="64"/>
      <c r="D325" s="99"/>
      <c r="E325" s="301"/>
      <c r="F325" s="301"/>
      <c r="G325" s="301"/>
      <c r="H325" s="301"/>
      <c r="I325" s="301"/>
      <c r="J325" s="301"/>
      <c r="K325" s="301"/>
      <c r="L325" s="301"/>
      <c r="M325" s="301"/>
      <c r="N325" s="301"/>
      <c r="O325" s="301"/>
      <c r="P325" s="301"/>
      <c r="Q325" s="301"/>
      <c r="R325" s="301"/>
      <c r="S325" s="301"/>
      <c r="T325" s="301"/>
      <c r="U325" s="301"/>
      <c r="V325" s="301"/>
      <c r="W325" s="301"/>
      <c r="X325" s="301"/>
      <c r="Y325" s="301"/>
      <c r="Z325" s="301"/>
    </row>
    <row r="326" spans="1:26" ht="19.5" customHeight="1" x14ac:dyDescent="0.2">
      <c r="A326" s="301"/>
      <c r="B326" s="301"/>
      <c r="C326" s="64"/>
      <c r="D326" s="99"/>
      <c r="E326" s="301"/>
      <c r="F326" s="301"/>
      <c r="G326" s="301"/>
      <c r="H326" s="301"/>
      <c r="I326" s="301"/>
      <c r="J326" s="301"/>
      <c r="K326" s="301"/>
      <c r="L326" s="301"/>
      <c r="M326" s="301"/>
      <c r="N326" s="301"/>
      <c r="O326" s="301"/>
      <c r="P326" s="301"/>
      <c r="Q326" s="301"/>
      <c r="R326" s="301"/>
      <c r="S326" s="301"/>
      <c r="T326" s="301"/>
      <c r="U326" s="301"/>
      <c r="V326" s="301"/>
      <c r="W326" s="301"/>
      <c r="X326" s="301"/>
      <c r="Y326" s="301"/>
      <c r="Z326" s="301"/>
    </row>
    <row r="327" spans="1:26" ht="19.5" customHeight="1" x14ac:dyDescent="0.2">
      <c r="A327" s="301"/>
      <c r="B327" s="301"/>
      <c r="C327" s="64"/>
      <c r="D327" s="99"/>
      <c r="E327" s="301"/>
      <c r="F327" s="301"/>
      <c r="G327" s="301"/>
      <c r="H327" s="301"/>
      <c r="I327" s="301"/>
      <c r="J327" s="301"/>
      <c r="K327" s="301"/>
      <c r="L327" s="301"/>
      <c r="M327" s="301"/>
      <c r="N327" s="301"/>
      <c r="O327" s="301"/>
      <c r="P327" s="301"/>
      <c r="Q327" s="301"/>
      <c r="R327" s="301"/>
      <c r="S327" s="301"/>
      <c r="T327" s="301"/>
      <c r="U327" s="301"/>
      <c r="V327" s="301"/>
      <c r="W327" s="301"/>
      <c r="X327" s="301"/>
      <c r="Y327" s="301"/>
      <c r="Z327" s="301"/>
    </row>
    <row r="328" spans="1:26" ht="19.5" customHeight="1" x14ac:dyDescent="0.2">
      <c r="A328" s="301"/>
      <c r="B328" s="301"/>
      <c r="C328" s="64"/>
      <c r="D328" s="99"/>
      <c r="E328" s="301"/>
      <c r="F328" s="301"/>
      <c r="G328" s="301"/>
      <c r="H328" s="301"/>
      <c r="I328" s="301"/>
      <c r="J328" s="301"/>
      <c r="K328" s="301"/>
      <c r="L328" s="301"/>
      <c r="M328" s="301"/>
      <c r="N328" s="301"/>
      <c r="O328" s="301"/>
      <c r="P328" s="301"/>
      <c r="Q328" s="301"/>
      <c r="R328" s="301"/>
      <c r="S328" s="301"/>
      <c r="T328" s="301"/>
      <c r="U328" s="301"/>
      <c r="V328" s="301"/>
      <c r="W328" s="301"/>
      <c r="X328" s="301"/>
      <c r="Y328" s="301"/>
      <c r="Z328" s="301"/>
    </row>
    <row r="329" spans="1:26" ht="19.5" customHeight="1" x14ac:dyDescent="0.2">
      <c r="A329" s="301"/>
      <c r="B329" s="301"/>
      <c r="C329" s="64"/>
      <c r="D329" s="99"/>
      <c r="E329" s="301"/>
      <c r="F329" s="301"/>
      <c r="G329" s="301"/>
      <c r="H329" s="301"/>
      <c r="I329" s="301"/>
      <c r="J329" s="301"/>
      <c r="K329" s="301"/>
      <c r="L329" s="301"/>
      <c r="M329" s="301"/>
      <c r="N329" s="301"/>
      <c r="O329" s="301"/>
      <c r="P329" s="301"/>
      <c r="Q329" s="301"/>
      <c r="R329" s="301"/>
      <c r="S329" s="301"/>
      <c r="T329" s="301"/>
      <c r="U329" s="301"/>
      <c r="V329" s="301"/>
      <c r="W329" s="301"/>
      <c r="X329" s="301"/>
      <c r="Y329" s="301"/>
      <c r="Z329" s="301"/>
    </row>
    <row r="330" spans="1:26" ht="19.5" customHeight="1" x14ac:dyDescent="0.2">
      <c r="A330" s="301"/>
      <c r="B330" s="301"/>
      <c r="C330" s="64"/>
      <c r="D330" s="99"/>
      <c r="E330" s="301"/>
      <c r="F330" s="301"/>
      <c r="G330" s="301"/>
      <c r="H330" s="301"/>
      <c r="I330" s="301"/>
      <c r="J330" s="301"/>
      <c r="K330" s="301"/>
      <c r="L330" s="301"/>
      <c r="M330" s="301"/>
      <c r="N330" s="301"/>
      <c r="O330" s="301"/>
      <c r="P330" s="301"/>
      <c r="Q330" s="301"/>
      <c r="R330" s="301"/>
      <c r="S330" s="301"/>
      <c r="T330" s="301"/>
      <c r="U330" s="301"/>
      <c r="V330" s="301"/>
      <c r="W330" s="301"/>
      <c r="X330" s="301"/>
      <c r="Y330" s="301"/>
      <c r="Z330" s="301"/>
    </row>
    <row r="331" spans="1:26" ht="19.5" customHeight="1" x14ac:dyDescent="0.2">
      <c r="A331" s="301"/>
      <c r="B331" s="301"/>
      <c r="C331" s="64"/>
      <c r="D331" s="99"/>
      <c r="E331" s="301"/>
      <c r="F331" s="301"/>
      <c r="G331" s="301"/>
      <c r="H331" s="301"/>
      <c r="I331" s="301"/>
      <c r="J331" s="301"/>
      <c r="K331" s="301"/>
      <c r="L331" s="301"/>
      <c r="M331" s="301"/>
      <c r="N331" s="301"/>
      <c r="O331" s="301"/>
      <c r="P331" s="301"/>
      <c r="Q331" s="301"/>
      <c r="R331" s="301"/>
      <c r="S331" s="301"/>
      <c r="T331" s="301"/>
      <c r="U331" s="301"/>
      <c r="V331" s="301"/>
      <c r="W331" s="301"/>
      <c r="X331" s="301"/>
      <c r="Y331" s="301"/>
      <c r="Z331" s="301"/>
    </row>
    <row r="332" spans="1:26" ht="19.5" customHeight="1" x14ac:dyDescent="0.2">
      <c r="A332" s="301"/>
      <c r="B332" s="301"/>
      <c r="C332" s="64"/>
      <c r="D332" s="99"/>
      <c r="E332" s="301"/>
      <c r="F332" s="301"/>
      <c r="G332" s="301"/>
      <c r="H332" s="301"/>
      <c r="I332" s="301"/>
      <c r="J332" s="301"/>
      <c r="K332" s="301"/>
      <c r="L332" s="301"/>
      <c r="M332" s="301"/>
      <c r="N332" s="301"/>
      <c r="O332" s="301"/>
      <c r="P332" s="301"/>
      <c r="Q332" s="301"/>
      <c r="R332" s="301"/>
      <c r="S332" s="301"/>
      <c r="T332" s="301"/>
      <c r="U332" s="301"/>
      <c r="V332" s="301"/>
      <c r="W332" s="301"/>
      <c r="X332" s="301"/>
      <c r="Y332" s="301"/>
      <c r="Z332" s="301"/>
    </row>
    <row r="333" spans="1:26" ht="19.5" customHeight="1" x14ac:dyDescent="0.2">
      <c r="A333" s="301"/>
      <c r="B333" s="301"/>
      <c r="C333" s="64"/>
      <c r="D333" s="99"/>
      <c r="E333" s="301"/>
      <c r="F333" s="301"/>
      <c r="G333" s="301"/>
      <c r="H333" s="301"/>
      <c r="I333" s="301"/>
      <c r="J333" s="301"/>
      <c r="K333" s="301"/>
      <c r="L333" s="301"/>
      <c r="M333" s="301"/>
      <c r="N333" s="301"/>
      <c r="O333" s="301"/>
      <c r="P333" s="301"/>
      <c r="Q333" s="301"/>
      <c r="R333" s="301"/>
      <c r="S333" s="301"/>
      <c r="T333" s="301"/>
      <c r="U333" s="301"/>
      <c r="V333" s="301"/>
      <c r="W333" s="301"/>
      <c r="X333" s="301"/>
      <c r="Y333" s="301"/>
      <c r="Z333" s="301"/>
    </row>
    <row r="334" spans="1:26" ht="19.5" customHeight="1" x14ac:dyDescent="0.2">
      <c r="A334" s="301"/>
      <c r="B334" s="301"/>
      <c r="C334" s="64"/>
      <c r="D334" s="99"/>
      <c r="E334" s="301"/>
      <c r="F334" s="301"/>
      <c r="G334" s="301"/>
      <c r="H334" s="301"/>
      <c r="I334" s="301"/>
      <c r="J334" s="301"/>
      <c r="K334" s="301"/>
      <c r="L334" s="301"/>
      <c r="M334" s="301"/>
      <c r="N334" s="301"/>
      <c r="O334" s="301"/>
      <c r="P334" s="301"/>
      <c r="Q334" s="301"/>
      <c r="R334" s="301"/>
      <c r="S334" s="301"/>
      <c r="T334" s="301"/>
      <c r="U334" s="301"/>
      <c r="V334" s="301"/>
      <c r="W334" s="301"/>
      <c r="X334" s="301"/>
      <c r="Y334" s="301"/>
      <c r="Z334" s="301"/>
    </row>
    <row r="335" spans="1:26" ht="19.5" customHeight="1" x14ac:dyDescent="0.2">
      <c r="A335" s="301"/>
      <c r="B335" s="301"/>
      <c r="C335" s="64"/>
      <c r="D335" s="99"/>
      <c r="E335" s="301"/>
      <c r="F335" s="301"/>
      <c r="G335" s="301"/>
      <c r="H335" s="301"/>
      <c r="I335" s="301"/>
      <c r="J335" s="301"/>
      <c r="K335" s="301"/>
      <c r="L335" s="301"/>
      <c r="M335" s="301"/>
      <c r="N335" s="301"/>
      <c r="O335" s="301"/>
      <c r="P335" s="301"/>
      <c r="Q335" s="301"/>
      <c r="R335" s="301"/>
      <c r="S335" s="301"/>
      <c r="T335" s="301"/>
      <c r="U335" s="301"/>
      <c r="V335" s="301"/>
      <c r="W335" s="301"/>
      <c r="X335" s="301"/>
      <c r="Y335" s="301"/>
      <c r="Z335" s="301"/>
    </row>
    <row r="336" spans="1:26" ht="19.5" customHeight="1" x14ac:dyDescent="0.2">
      <c r="A336" s="301"/>
      <c r="B336" s="301"/>
      <c r="C336" s="64"/>
      <c r="D336" s="99"/>
      <c r="E336" s="301"/>
      <c r="F336" s="301"/>
      <c r="G336" s="301"/>
      <c r="H336" s="301"/>
      <c r="I336" s="301"/>
      <c r="J336" s="301"/>
      <c r="K336" s="301"/>
      <c r="L336" s="301"/>
      <c r="M336" s="301"/>
      <c r="N336" s="301"/>
      <c r="O336" s="301"/>
      <c r="P336" s="301"/>
      <c r="Q336" s="301"/>
      <c r="R336" s="301"/>
      <c r="S336" s="301"/>
      <c r="T336" s="301"/>
      <c r="U336" s="301"/>
      <c r="V336" s="301"/>
      <c r="W336" s="301"/>
      <c r="X336" s="301"/>
      <c r="Y336" s="301"/>
      <c r="Z336" s="301"/>
    </row>
    <row r="337" spans="1:26" ht="19.5" customHeight="1" x14ac:dyDescent="0.2">
      <c r="A337" s="301"/>
      <c r="B337" s="301"/>
      <c r="C337" s="64"/>
      <c r="D337" s="99"/>
      <c r="E337" s="301"/>
      <c r="F337" s="301"/>
      <c r="G337" s="301"/>
      <c r="H337" s="301"/>
      <c r="I337" s="301"/>
      <c r="J337" s="301"/>
      <c r="K337" s="301"/>
      <c r="L337" s="301"/>
      <c r="M337" s="301"/>
      <c r="N337" s="301"/>
      <c r="O337" s="301"/>
      <c r="P337" s="301"/>
      <c r="Q337" s="301"/>
      <c r="R337" s="301"/>
      <c r="S337" s="301"/>
      <c r="T337" s="301"/>
      <c r="U337" s="301"/>
      <c r="V337" s="301"/>
      <c r="W337" s="301"/>
      <c r="X337" s="301"/>
      <c r="Y337" s="301"/>
      <c r="Z337" s="301"/>
    </row>
    <row r="338" spans="1:26" ht="19.5" customHeight="1" x14ac:dyDescent="0.2">
      <c r="A338" s="301"/>
      <c r="B338" s="301"/>
      <c r="C338" s="64"/>
      <c r="D338" s="99"/>
      <c r="E338" s="301"/>
      <c r="F338" s="301"/>
      <c r="G338" s="301"/>
      <c r="H338" s="301"/>
      <c r="I338" s="301"/>
      <c r="J338" s="301"/>
      <c r="K338" s="301"/>
      <c r="L338" s="301"/>
      <c r="M338" s="301"/>
      <c r="N338" s="301"/>
      <c r="O338" s="301"/>
      <c r="P338" s="301"/>
      <c r="Q338" s="301"/>
      <c r="R338" s="301"/>
      <c r="S338" s="301"/>
      <c r="T338" s="301"/>
      <c r="U338" s="301"/>
      <c r="V338" s="301"/>
      <c r="W338" s="301"/>
      <c r="X338" s="301"/>
      <c r="Y338" s="301"/>
      <c r="Z338" s="301"/>
    </row>
    <row r="339" spans="1:26" ht="19.5" customHeight="1" x14ac:dyDescent="0.2">
      <c r="A339" s="301"/>
      <c r="B339" s="301"/>
      <c r="C339" s="64"/>
      <c r="D339" s="99"/>
      <c r="E339" s="301"/>
      <c r="F339" s="301"/>
      <c r="G339" s="301"/>
      <c r="H339" s="301"/>
      <c r="I339" s="301"/>
      <c r="J339" s="301"/>
      <c r="K339" s="301"/>
      <c r="L339" s="301"/>
      <c r="M339" s="301"/>
      <c r="N339" s="301"/>
      <c r="O339" s="301"/>
      <c r="P339" s="301"/>
      <c r="Q339" s="301"/>
      <c r="R339" s="301"/>
      <c r="S339" s="301"/>
      <c r="T339" s="301"/>
      <c r="U339" s="301"/>
      <c r="V339" s="301"/>
      <c r="W339" s="301"/>
      <c r="X339" s="301"/>
      <c r="Y339" s="301"/>
      <c r="Z339" s="301"/>
    </row>
    <row r="340" spans="1:26" ht="19.5" customHeight="1" x14ac:dyDescent="0.2">
      <c r="A340" s="301"/>
      <c r="B340" s="301"/>
      <c r="C340" s="64"/>
      <c r="D340" s="99"/>
      <c r="E340" s="301"/>
      <c r="F340" s="301"/>
      <c r="G340" s="301"/>
      <c r="H340" s="301"/>
      <c r="I340" s="301"/>
      <c r="J340" s="301"/>
      <c r="K340" s="301"/>
      <c r="L340" s="301"/>
      <c r="M340" s="301"/>
      <c r="N340" s="301"/>
      <c r="O340" s="301"/>
      <c r="P340" s="301"/>
      <c r="Q340" s="301"/>
      <c r="R340" s="301"/>
      <c r="S340" s="301"/>
      <c r="T340" s="301"/>
      <c r="U340" s="301"/>
      <c r="V340" s="301"/>
      <c r="W340" s="301"/>
      <c r="X340" s="301"/>
      <c r="Y340" s="301"/>
      <c r="Z340" s="301"/>
    </row>
    <row r="341" spans="1:26" ht="19.5" customHeight="1" x14ac:dyDescent="0.2">
      <c r="A341" s="301"/>
      <c r="B341" s="301"/>
      <c r="C341" s="64"/>
      <c r="D341" s="99"/>
      <c r="E341" s="301"/>
      <c r="F341" s="301"/>
      <c r="G341" s="301"/>
      <c r="H341" s="301"/>
      <c r="I341" s="301"/>
      <c r="J341" s="301"/>
      <c r="K341" s="301"/>
      <c r="L341" s="301"/>
      <c r="M341" s="301"/>
      <c r="N341" s="301"/>
      <c r="O341" s="301"/>
      <c r="P341" s="301"/>
      <c r="Q341" s="301"/>
      <c r="R341" s="301"/>
      <c r="S341" s="301"/>
      <c r="T341" s="301"/>
      <c r="U341" s="301"/>
      <c r="V341" s="301"/>
      <c r="W341" s="301"/>
      <c r="X341" s="301"/>
      <c r="Y341" s="301"/>
      <c r="Z341" s="301"/>
    </row>
    <row r="342" spans="1:26" ht="19.5" customHeight="1" x14ac:dyDescent="0.2">
      <c r="A342" s="301"/>
      <c r="B342" s="301"/>
      <c r="C342" s="64"/>
      <c r="D342" s="99"/>
      <c r="E342" s="301"/>
      <c r="F342" s="301"/>
      <c r="G342" s="301"/>
      <c r="H342" s="301"/>
      <c r="I342" s="301"/>
      <c r="J342" s="301"/>
      <c r="K342" s="301"/>
      <c r="L342" s="301"/>
      <c r="M342" s="301"/>
      <c r="N342" s="301"/>
      <c r="O342" s="301"/>
      <c r="P342" s="301"/>
      <c r="Q342" s="301"/>
      <c r="R342" s="301"/>
      <c r="S342" s="301"/>
      <c r="T342" s="301"/>
      <c r="U342" s="301"/>
      <c r="V342" s="301"/>
      <c r="W342" s="301"/>
      <c r="X342" s="301"/>
      <c r="Y342" s="301"/>
      <c r="Z342" s="301"/>
    </row>
    <row r="343" spans="1:26" ht="19.5" customHeight="1" x14ac:dyDescent="0.2">
      <c r="A343" s="301"/>
      <c r="B343" s="301"/>
      <c r="C343" s="64"/>
      <c r="D343" s="99"/>
      <c r="E343" s="301"/>
      <c r="F343" s="301"/>
      <c r="G343" s="301"/>
      <c r="H343" s="301"/>
      <c r="I343" s="301"/>
      <c r="J343" s="301"/>
      <c r="K343" s="301"/>
      <c r="L343" s="301"/>
      <c r="M343" s="301"/>
      <c r="N343" s="301"/>
      <c r="O343" s="301"/>
      <c r="P343" s="301"/>
      <c r="Q343" s="301"/>
      <c r="R343" s="301"/>
      <c r="S343" s="301"/>
      <c r="T343" s="301"/>
      <c r="U343" s="301"/>
      <c r="V343" s="301"/>
      <c r="W343" s="301"/>
      <c r="X343" s="301"/>
      <c r="Y343" s="301"/>
      <c r="Z343" s="301"/>
    </row>
    <row r="344" spans="1:26" ht="19.5" customHeight="1" x14ac:dyDescent="0.2">
      <c r="A344" s="301"/>
      <c r="B344" s="301"/>
      <c r="C344" s="64"/>
      <c r="D344" s="99"/>
      <c r="E344" s="301"/>
      <c r="F344" s="301"/>
      <c r="G344" s="301"/>
      <c r="H344" s="301"/>
      <c r="I344" s="301"/>
      <c r="J344" s="301"/>
      <c r="K344" s="301"/>
      <c r="L344" s="301"/>
      <c r="M344" s="301"/>
      <c r="N344" s="301"/>
      <c r="O344" s="301"/>
      <c r="P344" s="301"/>
      <c r="Q344" s="301"/>
      <c r="R344" s="301"/>
      <c r="S344" s="301"/>
      <c r="T344" s="301"/>
      <c r="U344" s="301"/>
      <c r="V344" s="301"/>
      <c r="W344" s="301"/>
      <c r="X344" s="301"/>
      <c r="Y344" s="301"/>
      <c r="Z344" s="301"/>
    </row>
    <row r="345" spans="1:26" ht="19.5" customHeight="1" x14ac:dyDescent="0.2">
      <c r="A345" s="301"/>
      <c r="B345" s="301"/>
      <c r="C345" s="64"/>
      <c r="D345" s="99"/>
      <c r="E345" s="301"/>
      <c r="F345" s="301"/>
      <c r="G345" s="301"/>
      <c r="H345" s="301"/>
      <c r="I345" s="301"/>
      <c r="J345" s="301"/>
      <c r="K345" s="301"/>
      <c r="L345" s="301"/>
      <c r="M345" s="301"/>
      <c r="N345" s="301"/>
      <c r="O345" s="301"/>
      <c r="P345" s="301"/>
      <c r="Q345" s="301"/>
      <c r="R345" s="301"/>
      <c r="S345" s="301"/>
      <c r="T345" s="301"/>
      <c r="U345" s="301"/>
      <c r="V345" s="301"/>
      <c r="W345" s="301"/>
      <c r="X345" s="301"/>
      <c r="Y345" s="301"/>
      <c r="Z345" s="301"/>
    </row>
    <row r="346" spans="1:26" ht="19.5" customHeight="1" x14ac:dyDescent="0.2">
      <c r="A346" s="301"/>
      <c r="B346" s="301"/>
      <c r="C346" s="64"/>
      <c r="D346" s="99"/>
      <c r="E346" s="301"/>
      <c r="F346" s="301"/>
      <c r="G346" s="301"/>
      <c r="H346" s="301"/>
      <c r="I346" s="301"/>
      <c r="J346" s="301"/>
      <c r="K346" s="301"/>
      <c r="L346" s="301"/>
      <c r="M346" s="301"/>
      <c r="N346" s="301"/>
      <c r="O346" s="301"/>
      <c r="P346" s="301"/>
      <c r="Q346" s="301"/>
      <c r="R346" s="301"/>
      <c r="S346" s="301"/>
      <c r="T346" s="301"/>
      <c r="U346" s="301"/>
      <c r="V346" s="301"/>
      <c r="W346" s="301"/>
      <c r="X346" s="301"/>
      <c r="Y346" s="301"/>
      <c r="Z346" s="301"/>
    </row>
    <row r="347" spans="1:26" ht="19.5" customHeight="1" x14ac:dyDescent="0.2">
      <c r="A347" s="301"/>
      <c r="B347" s="301"/>
      <c r="C347" s="64"/>
      <c r="D347" s="99"/>
      <c r="E347" s="301"/>
      <c r="F347" s="301"/>
      <c r="G347" s="301"/>
      <c r="H347" s="301"/>
      <c r="I347" s="301"/>
      <c r="J347" s="301"/>
      <c r="K347" s="301"/>
      <c r="L347" s="301"/>
      <c r="M347" s="301"/>
      <c r="N347" s="301"/>
      <c r="O347" s="301"/>
      <c r="P347" s="301"/>
      <c r="Q347" s="301"/>
      <c r="R347" s="301"/>
      <c r="S347" s="301"/>
      <c r="T347" s="301"/>
      <c r="U347" s="301"/>
      <c r="V347" s="301"/>
      <c r="W347" s="301"/>
      <c r="X347" s="301"/>
      <c r="Y347" s="301"/>
      <c r="Z347" s="301"/>
    </row>
    <row r="348" spans="1:26" ht="19.5" customHeight="1" x14ac:dyDescent="0.2">
      <c r="A348" s="301"/>
      <c r="B348" s="301"/>
      <c r="C348" s="64"/>
      <c r="D348" s="99"/>
      <c r="E348" s="301"/>
      <c r="F348" s="301"/>
      <c r="G348" s="301"/>
      <c r="H348" s="301"/>
      <c r="I348" s="301"/>
      <c r="J348" s="301"/>
      <c r="K348" s="301"/>
      <c r="L348" s="301"/>
      <c r="M348" s="301"/>
      <c r="N348" s="301"/>
      <c r="O348" s="301"/>
      <c r="P348" s="301"/>
      <c r="Q348" s="301"/>
      <c r="R348" s="301"/>
      <c r="S348" s="301"/>
      <c r="T348" s="301"/>
      <c r="U348" s="301"/>
      <c r="V348" s="301"/>
      <c r="W348" s="301"/>
      <c r="X348" s="301"/>
      <c r="Y348" s="301"/>
      <c r="Z348" s="301"/>
    </row>
    <row r="349" spans="1:26" ht="19.5" customHeight="1" x14ac:dyDescent="0.2">
      <c r="A349" s="301"/>
      <c r="B349" s="301"/>
      <c r="C349" s="64"/>
      <c r="D349" s="99"/>
      <c r="E349" s="301"/>
      <c r="F349" s="301"/>
      <c r="G349" s="301"/>
      <c r="H349" s="301"/>
      <c r="I349" s="301"/>
      <c r="J349" s="301"/>
      <c r="K349" s="301"/>
      <c r="L349" s="301"/>
      <c r="M349" s="301"/>
      <c r="N349" s="301"/>
      <c r="O349" s="301"/>
      <c r="P349" s="301"/>
      <c r="Q349" s="301"/>
      <c r="R349" s="301"/>
      <c r="S349" s="301"/>
      <c r="T349" s="301"/>
      <c r="U349" s="301"/>
      <c r="V349" s="301"/>
      <c r="W349" s="301"/>
      <c r="X349" s="301"/>
      <c r="Y349" s="301"/>
      <c r="Z349" s="301"/>
    </row>
    <row r="350" spans="1:26" ht="19.5" customHeight="1" x14ac:dyDescent="0.2">
      <c r="A350" s="301"/>
      <c r="B350" s="301"/>
      <c r="C350" s="64"/>
      <c r="D350" s="99"/>
      <c r="E350" s="301"/>
      <c r="F350" s="301"/>
      <c r="G350" s="301"/>
      <c r="H350" s="301"/>
      <c r="I350" s="301"/>
      <c r="J350" s="301"/>
      <c r="K350" s="301"/>
      <c r="L350" s="301"/>
      <c r="M350" s="301"/>
      <c r="N350" s="301"/>
      <c r="O350" s="301"/>
      <c r="P350" s="301"/>
      <c r="Q350" s="301"/>
      <c r="R350" s="301"/>
      <c r="S350" s="301"/>
      <c r="T350" s="301"/>
      <c r="U350" s="301"/>
      <c r="V350" s="301"/>
      <c r="W350" s="301"/>
      <c r="X350" s="301"/>
      <c r="Y350" s="301"/>
      <c r="Z350" s="301"/>
    </row>
    <row r="351" spans="1:26" ht="19.5" customHeight="1" x14ac:dyDescent="0.2">
      <c r="A351" s="301"/>
      <c r="B351" s="301"/>
      <c r="C351" s="64"/>
      <c r="D351" s="99"/>
      <c r="E351" s="301"/>
      <c r="F351" s="301"/>
      <c r="G351" s="301"/>
      <c r="H351" s="301"/>
      <c r="I351" s="301"/>
      <c r="J351" s="301"/>
      <c r="K351" s="301"/>
      <c r="L351" s="301"/>
      <c r="M351" s="301"/>
      <c r="N351" s="301"/>
      <c r="O351" s="301"/>
      <c r="P351" s="301"/>
      <c r="Q351" s="301"/>
      <c r="R351" s="301"/>
      <c r="S351" s="301"/>
      <c r="T351" s="301"/>
      <c r="U351" s="301"/>
      <c r="V351" s="301"/>
      <c r="W351" s="301"/>
      <c r="X351" s="301"/>
      <c r="Y351" s="301"/>
      <c r="Z351" s="301"/>
    </row>
    <row r="352" spans="1:26" ht="19.5" customHeight="1" x14ac:dyDescent="0.2">
      <c r="A352" s="301"/>
      <c r="B352" s="301"/>
      <c r="C352" s="64"/>
      <c r="D352" s="99"/>
      <c r="E352" s="301"/>
      <c r="F352" s="301"/>
      <c r="G352" s="301"/>
      <c r="H352" s="301"/>
      <c r="I352" s="301"/>
      <c r="J352" s="301"/>
      <c r="K352" s="301"/>
      <c r="L352" s="301"/>
      <c r="M352" s="301"/>
      <c r="N352" s="301"/>
      <c r="O352" s="301"/>
      <c r="P352" s="301"/>
      <c r="Q352" s="301"/>
      <c r="R352" s="301"/>
      <c r="S352" s="301"/>
      <c r="T352" s="301"/>
      <c r="U352" s="301"/>
      <c r="V352" s="301"/>
      <c r="W352" s="301"/>
      <c r="X352" s="301"/>
      <c r="Y352" s="301"/>
      <c r="Z352" s="301"/>
    </row>
    <row r="353" spans="1:26" ht="19.5" customHeight="1" x14ac:dyDescent="0.2">
      <c r="A353" s="301"/>
      <c r="B353" s="301"/>
      <c r="C353" s="64"/>
      <c r="D353" s="99"/>
      <c r="E353" s="301"/>
      <c r="F353" s="301"/>
      <c r="G353" s="301"/>
      <c r="H353" s="301"/>
      <c r="I353" s="301"/>
      <c r="J353" s="301"/>
      <c r="K353" s="301"/>
      <c r="L353" s="301"/>
      <c r="M353" s="301"/>
      <c r="N353" s="301"/>
      <c r="O353" s="301"/>
      <c r="P353" s="301"/>
      <c r="Q353" s="301"/>
      <c r="R353" s="301"/>
      <c r="S353" s="301"/>
      <c r="T353" s="301"/>
      <c r="U353" s="301"/>
      <c r="V353" s="301"/>
      <c r="W353" s="301"/>
      <c r="X353" s="301"/>
      <c r="Y353" s="301"/>
      <c r="Z353" s="301"/>
    </row>
    <row r="354" spans="1:26" ht="19.5" customHeight="1" x14ac:dyDescent="0.2">
      <c r="A354" s="301"/>
      <c r="B354" s="301"/>
      <c r="C354" s="64"/>
      <c r="D354" s="99"/>
      <c r="E354" s="301"/>
      <c r="F354" s="301"/>
      <c r="G354" s="301"/>
      <c r="H354" s="301"/>
      <c r="I354" s="301"/>
      <c r="J354" s="301"/>
      <c r="K354" s="301"/>
      <c r="L354" s="301"/>
      <c r="M354" s="301"/>
      <c r="N354" s="301"/>
      <c r="O354" s="301"/>
      <c r="P354" s="301"/>
      <c r="Q354" s="301"/>
      <c r="R354" s="301"/>
      <c r="S354" s="301"/>
      <c r="T354" s="301"/>
      <c r="U354" s="301"/>
      <c r="V354" s="301"/>
      <c r="W354" s="301"/>
      <c r="X354" s="301"/>
      <c r="Y354" s="301"/>
      <c r="Z354" s="301"/>
    </row>
    <row r="355" spans="1:26" ht="19.5" customHeight="1" x14ac:dyDescent="0.2">
      <c r="A355" s="301"/>
      <c r="B355" s="301"/>
      <c r="C355" s="64"/>
      <c r="D355" s="99"/>
      <c r="E355" s="301"/>
      <c r="F355" s="301"/>
      <c r="G355" s="301"/>
      <c r="H355" s="301"/>
      <c r="I355" s="301"/>
      <c r="J355" s="301"/>
      <c r="K355" s="301"/>
      <c r="L355" s="301"/>
      <c r="M355" s="301"/>
      <c r="N355" s="301"/>
      <c r="O355" s="301"/>
      <c r="P355" s="301"/>
      <c r="Q355" s="301"/>
      <c r="R355" s="301"/>
      <c r="S355" s="301"/>
      <c r="T355" s="301"/>
      <c r="U355" s="301"/>
      <c r="V355" s="301"/>
      <c r="W355" s="301"/>
      <c r="X355" s="301"/>
      <c r="Y355" s="301"/>
      <c r="Z355" s="301"/>
    </row>
    <row r="356" spans="1:26" ht="19.5" customHeight="1" x14ac:dyDescent="0.2">
      <c r="A356" s="301"/>
      <c r="B356" s="301"/>
      <c r="C356" s="64"/>
      <c r="D356" s="99"/>
      <c r="E356" s="301"/>
      <c r="F356" s="301"/>
      <c r="G356" s="301"/>
      <c r="H356" s="301"/>
      <c r="I356" s="301"/>
      <c r="J356" s="301"/>
      <c r="K356" s="301"/>
      <c r="L356" s="301"/>
      <c r="M356" s="301"/>
      <c r="N356" s="301"/>
      <c r="O356" s="301"/>
      <c r="P356" s="301"/>
      <c r="Q356" s="301"/>
      <c r="R356" s="301"/>
      <c r="S356" s="301"/>
      <c r="T356" s="301"/>
      <c r="U356" s="301"/>
      <c r="V356" s="301"/>
      <c r="W356" s="301"/>
      <c r="X356" s="301"/>
      <c r="Y356" s="301"/>
      <c r="Z356" s="301"/>
    </row>
    <row r="357" spans="1:26" ht="19.5" customHeight="1" x14ac:dyDescent="0.2">
      <c r="A357" s="301"/>
      <c r="B357" s="301"/>
      <c r="C357" s="64"/>
      <c r="D357" s="99"/>
      <c r="E357" s="301"/>
      <c r="F357" s="301"/>
      <c r="G357" s="301"/>
      <c r="H357" s="301"/>
      <c r="I357" s="301"/>
      <c r="J357" s="301"/>
      <c r="K357" s="301"/>
      <c r="L357" s="301"/>
      <c r="M357" s="301"/>
      <c r="N357" s="301"/>
      <c r="O357" s="301"/>
      <c r="P357" s="301"/>
      <c r="Q357" s="301"/>
      <c r="R357" s="301"/>
      <c r="S357" s="301"/>
      <c r="T357" s="301"/>
      <c r="U357" s="301"/>
      <c r="V357" s="301"/>
      <c r="W357" s="301"/>
      <c r="X357" s="301"/>
      <c r="Y357" s="301"/>
      <c r="Z357" s="301"/>
    </row>
    <row r="358" spans="1:26" ht="19.5" customHeight="1" x14ac:dyDescent="0.2">
      <c r="A358" s="301"/>
      <c r="B358" s="301"/>
      <c r="C358" s="64"/>
      <c r="D358" s="99"/>
      <c r="E358" s="301"/>
      <c r="F358" s="301"/>
      <c r="G358" s="301"/>
      <c r="H358" s="301"/>
      <c r="I358" s="301"/>
      <c r="J358" s="301"/>
      <c r="K358" s="301"/>
      <c r="L358" s="301"/>
      <c r="M358" s="301"/>
      <c r="N358" s="301"/>
      <c r="O358" s="301"/>
      <c r="P358" s="301"/>
      <c r="Q358" s="301"/>
      <c r="R358" s="301"/>
      <c r="S358" s="301"/>
      <c r="T358" s="301"/>
      <c r="U358" s="301"/>
      <c r="V358" s="301"/>
      <c r="W358" s="301"/>
      <c r="X358" s="301"/>
      <c r="Y358" s="301"/>
      <c r="Z358" s="301"/>
    </row>
    <row r="359" spans="1:26" ht="19.5" customHeight="1" x14ac:dyDescent="0.2">
      <c r="A359" s="301"/>
      <c r="B359" s="301"/>
      <c r="C359" s="64"/>
      <c r="D359" s="99"/>
      <c r="E359" s="301"/>
      <c r="F359" s="301"/>
      <c r="G359" s="301"/>
      <c r="H359" s="301"/>
      <c r="I359" s="301"/>
      <c r="J359" s="301"/>
      <c r="K359" s="301"/>
      <c r="L359" s="301"/>
      <c r="M359" s="301"/>
      <c r="N359" s="301"/>
      <c r="O359" s="301"/>
      <c r="P359" s="301"/>
      <c r="Q359" s="301"/>
      <c r="R359" s="301"/>
      <c r="S359" s="301"/>
      <c r="T359" s="301"/>
      <c r="U359" s="301"/>
      <c r="V359" s="301"/>
      <c r="W359" s="301"/>
      <c r="X359" s="301"/>
      <c r="Y359" s="301"/>
      <c r="Z359" s="301"/>
    </row>
    <row r="360" spans="1:26" ht="19.5" customHeight="1" x14ac:dyDescent="0.2">
      <c r="A360" s="301"/>
      <c r="B360" s="301"/>
      <c r="C360" s="64"/>
      <c r="D360" s="99"/>
      <c r="E360" s="301"/>
      <c r="F360" s="301"/>
      <c r="G360" s="301"/>
      <c r="H360" s="301"/>
      <c r="I360" s="301"/>
      <c r="J360" s="301"/>
      <c r="K360" s="301"/>
      <c r="L360" s="301"/>
      <c r="M360" s="301"/>
      <c r="N360" s="301"/>
      <c r="O360" s="301"/>
      <c r="P360" s="301"/>
      <c r="Q360" s="301"/>
      <c r="R360" s="301"/>
      <c r="S360" s="301"/>
      <c r="T360" s="301"/>
      <c r="U360" s="301"/>
      <c r="V360" s="301"/>
      <c r="W360" s="301"/>
      <c r="X360" s="301"/>
      <c r="Y360" s="301"/>
      <c r="Z360" s="301"/>
    </row>
    <row r="361" spans="1:26" ht="19.5" customHeight="1" x14ac:dyDescent="0.2">
      <c r="A361" s="301"/>
      <c r="B361" s="301"/>
      <c r="C361" s="64"/>
      <c r="D361" s="99"/>
      <c r="E361" s="301"/>
      <c r="F361" s="301"/>
      <c r="G361" s="301"/>
      <c r="H361" s="301"/>
      <c r="I361" s="301"/>
      <c r="J361" s="301"/>
      <c r="K361" s="301"/>
      <c r="L361" s="301"/>
      <c r="M361" s="301"/>
      <c r="N361" s="301"/>
      <c r="O361" s="301"/>
      <c r="P361" s="301"/>
      <c r="Q361" s="301"/>
      <c r="R361" s="301"/>
      <c r="S361" s="301"/>
      <c r="T361" s="301"/>
      <c r="U361" s="301"/>
      <c r="V361" s="301"/>
      <c r="W361" s="301"/>
      <c r="X361" s="301"/>
      <c r="Y361" s="301"/>
      <c r="Z361" s="301"/>
    </row>
    <row r="362" spans="1:26" ht="19.5" customHeight="1" x14ac:dyDescent="0.2">
      <c r="A362" s="301"/>
      <c r="B362" s="301"/>
      <c r="C362" s="64"/>
      <c r="D362" s="99"/>
      <c r="E362" s="301"/>
      <c r="F362" s="301"/>
      <c r="G362" s="301"/>
      <c r="H362" s="301"/>
      <c r="I362" s="301"/>
      <c r="J362" s="301"/>
      <c r="K362" s="301"/>
      <c r="L362" s="301"/>
      <c r="M362" s="301"/>
      <c r="N362" s="301"/>
      <c r="O362" s="301"/>
      <c r="P362" s="301"/>
      <c r="Q362" s="301"/>
      <c r="R362" s="301"/>
      <c r="S362" s="301"/>
      <c r="T362" s="301"/>
      <c r="U362" s="301"/>
      <c r="V362" s="301"/>
      <c r="W362" s="301"/>
      <c r="X362" s="301"/>
      <c r="Y362" s="301"/>
      <c r="Z362" s="301"/>
    </row>
    <row r="363" spans="1:26" ht="19.5" customHeight="1" x14ac:dyDescent="0.2">
      <c r="A363" s="301"/>
      <c r="B363" s="301"/>
      <c r="C363" s="64"/>
      <c r="D363" s="99"/>
      <c r="E363" s="301"/>
      <c r="F363" s="301"/>
      <c r="G363" s="301"/>
      <c r="H363" s="301"/>
      <c r="I363" s="301"/>
      <c r="J363" s="301"/>
      <c r="K363" s="301"/>
      <c r="L363" s="301"/>
      <c r="M363" s="301"/>
      <c r="N363" s="301"/>
      <c r="O363" s="301"/>
      <c r="P363" s="301"/>
      <c r="Q363" s="301"/>
      <c r="R363" s="301"/>
      <c r="S363" s="301"/>
      <c r="T363" s="301"/>
      <c r="U363" s="301"/>
      <c r="V363" s="301"/>
      <c r="W363" s="301"/>
      <c r="X363" s="301"/>
      <c r="Y363" s="301"/>
      <c r="Z363" s="301"/>
    </row>
    <row r="364" spans="1:26" ht="19.5" customHeight="1" x14ac:dyDescent="0.2">
      <c r="A364" s="301"/>
      <c r="B364" s="301"/>
      <c r="C364" s="64"/>
      <c r="D364" s="99"/>
      <c r="E364" s="301"/>
      <c r="F364" s="301"/>
      <c r="G364" s="301"/>
      <c r="H364" s="301"/>
      <c r="I364" s="301"/>
      <c r="J364" s="301"/>
      <c r="K364" s="301"/>
      <c r="L364" s="301"/>
      <c r="M364" s="301"/>
      <c r="N364" s="301"/>
      <c r="O364" s="301"/>
      <c r="P364" s="301"/>
      <c r="Q364" s="301"/>
      <c r="R364" s="301"/>
      <c r="S364" s="301"/>
      <c r="T364" s="301"/>
      <c r="U364" s="301"/>
      <c r="V364" s="301"/>
      <c r="W364" s="301"/>
      <c r="X364" s="301"/>
      <c r="Y364" s="301"/>
      <c r="Z364" s="301"/>
    </row>
    <row r="365" spans="1:26" ht="19.5" customHeight="1" x14ac:dyDescent="0.2">
      <c r="A365" s="301"/>
      <c r="B365" s="301"/>
      <c r="C365" s="64"/>
      <c r="D365" s="99"/>
      <c r="E365" s="301"/>
      <c r="F365" s="301"/>
      <c r="G365" s="301"/>
      <c r="H365" s="301"/>
      <c r="I365" s="301"/>
      <c r="J365" s="301"/>
      <c r="K365" s="301"/>
      <c r="L365" s="301"/>
      <c r="M365" s="301"/>
      <c r="N365" s="301"/>
      <c r="O365" s="301"/>
      <c r="P365" s="301"/>
      <c r="Q365" s="301"/>
      <c r="R365" s="301"/>
      <c r="S365" s="301"/>
      <c r="T365" s="301"/>
      <c r="U365" s="301"/>
      <c r="V365" s="301"/>
      <c r="W365" s="301"/>
      <c r="X365" s="301"/>
      <c r="Y365" s="301"/>
      <c r="Z365" s="301"/>
    </row>
    <row r="366" spans="1:26" ht="19.5" customHeight="1" x14ac:dyDescent="0.2">
      <c r="A366" s="301"/>
      <c r="B366" s="301"/>
      <c r="C366" s="64"/>
      <c r="D366" s="99"/>
      <c r="E366" s="301"/>
      <c r="F366" s="301"/>
      <c r="G366" s="301"/>
      <c r="H366" s="301"/>
      <c r="I366" s="301"/>
      <c r="J366" s="301"/>
      <c r="K366" s="301"/>
      <c r="L366" s="301"/>
      <c r="M366" s="301"/>
      <c r="N366" s="301"/>
      <c r="O366" s="301"/>
      <c r="P366" s="301"/>
      <c r="Q366" s="301"/>
      <c r="R366" s="301"/>
      <c r="S366" s="301"/>
      <c r="T366" s="301"/>
      <c r="U366" s="301"/>
      <c r="V366" s="301"/>
      <c r="W366" s="301"/>
      <c r="X366" s="301"/>
      <c r="Y366" s="301"/>
      <c r="Z366" s="301"/>
    </row>
    <row r="367" spans="1:26" ht="19.5" customHeight="1" x14ac:dyDescent="0.2">
      <c r="A367" s="301"/>
      <c r="B367" s="301"/>
      <c r="C367" s="64"/>
      <c r="D367" s="99"/>
      <c r="E367" s="301"/>
      <c r="F367" s="301"/>
      <c r="G367" s="301"/>
      <c r="H367" s="301"/>
      <c r="I367" s="301"/>
      <c r="J367" s="301"/>
      <c r="K367" s="301"/>
      <c r="L367" s="301"/>
      <c r="M367" s="301"/>
      <c r="N367" s="301"/>
      <c r="O367" s="301"/>
      <c r="P367" s="301"/>
      <c r="Q367" s="301"/>
      <c r="R367" s="301"/>
      <c r="S367" s="301"/>
      <c r="T367" s="301"/>
      <c r="U367" s="301"/>
      <c r="V367" s="301"/>
      <c r="W367" s="301"/>
      <c r="X367" s="301"/>
      <c r="Y367" s="301"/>
      <c r="Z367" s="301"/>
    </row>
    <row r="368" spans="1:26" ht="19.5" customHeight="1" x14ac:dyDescent="0.2">
      <c r="A368" s="301"/>
      <c r="B368" s="301"/>
      <c r="C368" s="64"/>
      <c r="D368" s="99"/>
      <c r="E368" s="301"/>
      <c r="F368" s="301"/>
      <c r="G368" s="301"/>
      <c r="H368" s="301"/>
      <c r="I368" s="301"/>
      <c r="J368" s="301"/>
      <c r="K368" s="301"/>
      <c r="L368" s="301"/>
      <c r="M368" s="301"/>
      <c r="N368" s="301"/>
      <c r="O368" s="301"/>
      <c r="P368" s="301"/>
      <c r="Q368" s="301"/>
      <c r="R368" s="301"/>
      <c r="S368" s="301"/>
      <c r="T368" s="301"/>
      <c r="U368" s="301"/>
      <c r="V368" s="301"/>
      <c r="W368" s="301"/>
      <c r="X368" s="301"/>
      <c r="Y368" s="301"/>
      <c r="Z368" s="301"/>
    </row>
    <row r="369" spans="1:26" ht="19.5" customHeight="1" x14ac:dyDescent="0.2">
      <c r="A369" s="301"/>
      <c r="B369" s="301"/>
      <c r="C369" s="64"/>
      <c r="D369" s="99"/>
      <c r="E369" s="301"/>
      <c r="F369" s="301"/>
      <c r="G369" s="301"/>
      <c r="H369" s="301"/>
      <c r="I369" s="301"/>
      <c r="J369" s="301"/>
      <c r="K369" s="301"/>
      <c r="L369" s="301"/>
      <c r="M369" s="301"/>
      <c r="N369" s="301"/>
      <c r="O369" s="301"/>
      <c r="P369" s="301"/>
      <c r="Q369" s="301"/>
      <c r="R369" s="301"/>
      <c r="S369" s="301"/>
      <c r="T369" s="301"/>
      <c r="U369" s="301"/>
      <c r="V369" s="301"/>
      <c r="W369" s="301"/>
      <c r="X369" s="301"/>
      <c r="Y369" s="301"/>
      <c r="Z369" s="301"/>
    </row>
    <row r="370" spans="1:26" ht="19.5" customHeight="1" x14ac:dyDescent="0.2">
      <c r="A370" s="301"/>
      <c r="B370" s="301"/>
      <c r="C370" s="64"/>
      <c r="D370" s="99"/>
      <c r="E370" s="301"/>
      <c r="F370" s="301"/>
      <c r="G370" s="301"/>
      <c r="H370" s="301"/>
      <c r="I370" s="301"/>
      <c r="J370" s="301"/>
      <c r="K370" s="301"/>
      <c r="L370" s="301"/>
      <c r="M370" s="301"/>
      <c r="N370" s="301"/>
      <c r="O370" s="301"/>
      <c r="P370" s="301"/>
      <c r="Q370" s="301"/>
      <c r="R370" s="301"/>
      <c r="S370" s="301"/>
      <c r="T370" s="301"/>
      <c r="U370" s="301"/>
      <c r="V370" s="301"/>
      <c r="W370" s="301"/>
      <c r="X370" s="301"/>
      <c r="Y370" s="301"/>
      <c r="Z370" s="301"/>
    </row>
    <row r="371" spans="1:26" ht="19.5" customHeight="1" x14ac:dyDescent="0.2">
      <c r="A371" s="301"/>
      <c r="B371" s="301"/>
      <c r="C371" s="64"/>
      <c r="D371" s="99"/>
      <c r="E371" s="301"/>
      <c r="F371" s="301"/>
      <c r="G371" s="301"/>
      <c r="H371" s="301"/>
      <c r="I371" s="301"/>
      <c r="J371" s="301"/>
      <c r="K371" s="301"/>
      <c r="L371" s="301"/>
      <c r="M371" s="301"/>
      <c r="N371" s="301"/>
      <c r="O371" s="301"/>
      <c r="P371" s="301"/>
      <c r="Q371" s="301"/>
      <c r="R371" s="301"/>
      <c r="S371" s="301"/>
      <c r="T371" s="301"/>
      <c r="U371" s="301"/>
      <c r="V371" s="301"/>
      <c r="W371" s="301"/>
      <c r="X371" s="301"/>
      <c r="Y371" s="301"/>
      <c r="Z371" s="301"/>
    </row>
    <row r="372" spans="1:26" ht="19.5" customHeight="1" x14ac:dyDescent="0.2">
      <c r="A372" s="301"/>
      <c r="B372" s="301"/>
      <c r="C372" s="64"/>
      <c r="D372" s="99"/>
      <c r="E372" s="301"/>
      <c r="F372" s="301"/>
      <c r="G372" s="301"/>
      <c r="H372" s="301"/>
      <c r="I372" s="301"/>
      <c r="J372" s="301"/>
      <c r="K372" s="301"/>
      <c r="L372" s="301"/>
      <c r="M372" s="301"/>
      <c r="N372" s="301"/>
      <c r="O372" s="301"/>
      <c r="P372" s="301"/>
      <c r="Q372" s="301"/>
      <c r="R372" s="301"/>
      <c r="S372" s="301"/>
      <c r="T372" s="301"/>
      <c r="U372" s="301"/>
      <c r="V372" s="301"/>
      <c r="W372" s="301"/>
      <c r="X372" s="301"/>
      <c r="Y372" s="301"/>
      <c r="Z372" s="301"/>
    </row>
    <row r="373" spans="1:26" ht="19.5" customHeight="1" x14ac:dyDescent="0.2">
      <c r="A373" s="301"/>
      <c r="B373" s="301"/>
      <c r="C373" s="64"/>
      <c r="D373" s="99"/>
      <c r="E373" s="301"/>
      <c r="F373" s="301"/>
      <c r="G373" s="301"/>
      <c r="H373" s="301"/>
      <c r="I373" s="301"/>
      <c r="J373" s="301"/>
      <c r="K373" s="301"/>
      <c r="L373" s="301"/>
      <c r="M373" s="301"/>
      <c r="N373" s="301"/>
      <c r="O373" s="301"/>
      <c r="P373" s="301"/>
      <c r="Q373" s="301"/>
      <c r="R373" s="301"/>
      <c r="S373" s="301"/>
      <c r="T373" s="301"/>
      <c r="U373" s="301"/>
      <c r="V373" s="301"/>
      <c r="W373" s="301"/>
      <c r="X373" s="301"/>
      <c r="Y373" s="301"/>
      <c r="Z373" s="301"/>
    </row>
    <row r="374" spans="1:26" ht="19.5" customHeight="1" x14ac:dyDescent="0.2">
      <c r="A374" s="301"/>
      <c r="B374" s="301"/>
      <c r="C374" s="64"/>
      <c r="D374" s="99"/>
      <c r="E374" s="301"/>
      <c r="F374" s="301"/>
      <c r="G374" s="301"/>
      <c r="H374" s="301"/>
      <c r="I374" s="301"/>
      <c r="J374" s="301"/>
      <c r="K374" s="301"/>
      <c r="L374" s="301"/>
      <c r="M374" s="301"/>
      <c r="N374" s="301"/>
      <c r="O374" s="301"/>
      <c r="P374" s="301"/>
      <c r="Q374" s="301"/>
      <c r="R374" s="301"/>
      <c r="S374" s="301"/>
      <c r="T374" s="301"/>
      <c r="U374" s="301"/>
      <c r="V374" s="301"/>
      <c r="W374" s="301"/>
      <c r="X374" s="301"/>
      <c r="Y374" s="301"/>
      <c r="Z374" s="301"/>
    </row>
    <row r="375" spans="1:26" ht="19.5" customHeight="1" x14ac:dyDescent="0.2">
      <c r="A375" s="301"/>
      <c r="B375" s="301"/>
      <c r="C375" s="64"/>
      <c r="D375" s="99"/>
      <c r="E375" s="301"/>
      <c r="F375" s="301"/>
      <c r="G375" s="301"/>
      <c r="H375" s="301"/>
      <c r="I375" s="301"/>
      <c r="J375" s="301"/>
      <c r="K375" s="301"/>
      <c r="L375" s="301"/>
      <c r="M375" s="301"/>
      <c r="N375" s="301"/>
      <c r="O375" s="301"/>
      <c r="P375" s="301"/>
      <c r="Q375" s="301"/>
      <c r="R375" s="301"/>
      <c r="S375" s="301"/>
      <c r="T375" s="301"/>
      <c r="U375" s="301"/>
      <c r="V375" s="301"/>
      <c r="W375" s="301"/>
      <c r="X375" s="301"/>
      <c r="Y375" s="301"/>
      <c r="Z375" s="301"/>
    </row>
    <row r="376" spans="1:26" ht="19.5" customHeight="1" x14ac:dyDescent="0.2">
      <c r="A376" s="301"/>
      <c r="B376" s="301"/>
      <c r="C376" s="64"/>
      <c r="D376" s="99"/>
      <c r="E376" s="301"/>
      <c r="F376" s="301"/>
      <c r="G376" s="301"/>
      <c r="H376" s="301"/>
      <c r="I376" s="301"/>
      <c r="J376" s="301"/>
      <c r="K376" s="301"/>
      <c r="L376" s="301"/>
      <c r="M376" s="301"/>
      <c r="N376" s="301"/>
      <c r="O376" s="301"/>
      <c r="P376" s="301"/>
      <c r="Q376" s="301"/>
      <c r="R376" s="301"/>
      <c r="S376" s="301"/>
      <c r="T376" s="301"/>
      <c r="U376" s="301"/>
      <c r="V376" s="301"/>
      <c r="W376" s="301"/>
      <c r="X376" s="301"/>
      <c r="Y376" s="301"/>
      <c r="Z376" s="301"/>
    </row>
    <row r="377" spans="1:26" ht="19.5" customHeight="1" x14ac:dyDescent="0.2">
      <c r="A377" s="301"/>
      <c r="B377" s="301"/>
      <c r="C377" s="64"/>
      <c r="D377" s="99"/>
      <c r="E377" s="301"/>
      <c r="F377" s="301"/>
      <c r="G377" s="301"/>
      <c r="H377" s="301"/>
      <c r="I377" s="301"/>
      <c r="J377" s="301"/>
      <c r="K377" s="301"/>
      <c r="L377" s="301"/>
      <c r="M377" s="301"/>
      <c r="N377" s="301"/>
      <c r="O377" s="301"/>
      <c r="P377" s="301"/>
      <c r="Q377" s="301"/>
      <c r="R377" s="301"/>
      <c r="S377" s="301"/>
      <c r="T377" s="301"/>
      <c r="U377" s="301"/>
      <c r="V377" s="301"/>
      <c r="W377" s="301"/>
      <c r="X377" s="301"/>
      <c r="Y377" s="301"/>
      <c r="Z377" s="301"/>
    </row>
    <row r="378" spans="1:26" ht="19.5" customHeight="1" x14ac:dyDescent="0.2">
      <c r="A378" s="301"/>
      <c r="B378" s="301"/>
      <c r="C378" s="64"/>
      <c r="D378" s="99"/>
      <c r="E378" s="301"/>
      <c r="F378" s="301"/>
      <c r="G378" s="301"/>
      <c r="H378" s="301"/>
      <c r="I378" s="301"/>
      <c r="J378" s="301"/>
      <c r="K378" s="301"/>
      <c r="L378" s="301"/>
      <c r="M378" s="301"/>
      <c r="N378" s="301"/>
      <c r="O378" s="301"/>
      <c r="P378" s="301"/>
      <c r="Q378" s="301"/>
      <c r="R378" s="301"/>
      <c r="S378" s="301"/>
      <c r="T378" s="301"/>
      <c r="U378" s="301"/>
      <c r="V378" s="301"/>
      <c r="W378" s="301"/>
      <c r="X378" s="301"/>
      <c r="Y378" s="301"/>
      <c r="Z378" s="301"/>
    </row>
    <row r="379" spans="1:26" ht="19.5" customHeight="1" x14ac:dyDescent="0.2">
      <c r="A379" s="301"/>
      <c r="B379" s="301"/>
      <c r="C379" s="64"/>
      <c r="D379" s="99"/>
      <c r="E379" s="301"/>
      <c r="F379" s="301"/>
      <c r="G379" s="301"/>
      <c r="H379" s="301"/>
      <c r="I379" s="301"/>
      <c r="J379" s="301"/>
      <c r="K379" s="301"/>
      <c r="L379" s="301"/>
      <c r="M379" s="301"/>
      <c r="N379" s="301"/>
      <c r="O379" s="301"/>
      <c r="P379" s="301"/>
      <c r="Q379" s="301"/>
      <c r="R379" s="301"/>
      <c r="S379" s="301"/>
      <c r="T379" s="301"/>
      <c r="U379" s="301"/>
      <c r="V379" s="301"/>
      <c r="W379" s="301"/>
      <c r="X379" s="301"/>
      <c r="Y379" s="301"/>
      <c r="Z379" s="301"/>
    </row>
    <row r="380" spans="1:26" ht="19.5" customHeight="1" x14ac:dyDescent="0.2">
      <c r="A380" s="301"/>
      <c r="B380" s="301"/>
      <c r="C380" s="64"/>
      <c r="D380" s="99"/>
      <c r="E380" s="301"/>
      <c r="F380" s="301"/>
      <c r="G380" s="301"/>
      <c r="H380" s="301"/>
      <c r="I380" s="301"/>
      <c r="J380" s="301"/>
      <c r="K380" s="301"/>
      <c r="L380" s="301"/>
      <c r="M380" s="301"/>
      <c r="N380" s="301"/>
      <c r="O380" s="301"/>
      <c r="P380" s="301"/>
      <c r="Q380" s="301"/>
      <c r="R380" s="301"/>
      <c r="S380" s="301"/>
      <c r="T380" s="301"/>
      <c r="U380" s="301"/>
      <c r="V380" s="301"/>
      <c r="W380" s="301"/>
      <c r="X380" s="301"/>
      <c r="Y380" s="301"/>
      <c r="Z380" s="301"/>
    </row>
    <row r="381" spans="1:26" ht="19.5" customHeight="1" x14ac:dyDescent="0.2">
      <c r="A381" s="301"/>
      <c r="B381" s="301"/>
      <c r="C381" s="64"/>
      <c r="D381" s="99"/>
      <c r="E381" s="301"/>
      <c r="F381" s="301"/>
      <c r="G381" s="301"/>
      <c r="H381" s="301"/>
      <c r="I381" s="301"/>
      <c r="J381" s="301"/>
      <c r="K381" s="301"/>
      <c r="L381" s="301"/>
      <c r="M381" s="301"/>
      <c r="N381" s="301"/>
      <c r="O381" s="301"/>
      <c r="P381" s="301"/>
      <c r="Q381" s="301"/>
      <c r="R381" s="301"/>
      <c r="S381" s="301"/>
      <c r="T381" s="301"/>
      <c r="U381" s="301"/>
      <c r="V381" s="301"/>
      <c r="W381" s="301"/>
      <c r="X381" s="301"/>
      <c r="Y381" s="301"/>
      <c r="Z381" s="301"/>
    </row>
    <row r="382" spans="1:26" ht="19.5" customHeight="1" x14ac:dyDescent="0.2">
      <c r="A382" s="301"/>
      <c r="B382" s="301"/>
      <c r="C382" s="64"/>
      <c r="D382" s="99"/>
      <c r="E382" s="301"/>
      <c r="F382" s="301"/>
      <c r="G382" s="301"/>
      <c r="H382" s="301"/>
      <c r="I382" s="301"/>
      <c r="J382" s="301"/>
      <c r="K382" s="301"/>
      <c r="L382" s="301"/>
      <c r="M382" s="301"/>
      <c r="N382" s="301"/>
      <c r="O382" s="301"/>
      <c r="P382" s="301"/>
      <c r="Q382" s="301"/>
      <c r="R382" s="301"/>
      <c r="S382" s="301"/>
      <c r="T382" s="301"/>
      <c r="U382" s="301"/>
      <c r="V382" s="301"/>
      <c r="W382" s="301"/>
      <c r="X382" s="301"/>
      <c r="Y382" s="301"/>
      <c r="Z382" s="301"/>
    </row>
    <row r="383" spans="1:26" ht="19.5" customHeight="1" x14ac:dyDescent="0.2">
      <c r="A383" s="301"/>
      <c r="B383" s="301"/>
      <c r="C383" s="64"/>
      <c r="D383" s="99"/>
      <c r="E383" s="301"/>
      <c r="F383" s="301"/>
      <c r="G383" s="301"/>
      <c r="H383" s="301"/>
      <c r="I383" s="301"/>
      <c r="J383" s="301"/>
      <c r="K383" s="301"/>
      <c r="L383" s="301"/>
      <c r="M383" s="301"/>
      <c r="N383" s="301"/>
      <c r="O383" s="301"/>
      <c r="P383" s="301"/>
      <c r="Q383" s="301"/>
      <c r="R383" s="301"/>
      <c r="S383" s="301"/>
      <c r="T383" s="301"/>
      <c r="U383" s="301"/>
      <c r="V383" s="301"/>
      <c r="W383" s="301"/>
      <c r="X383" s="301"/>
      <c r="Y383" s="301"/>
      <c r="Z383" s="301"/>
    </row>
    <row r="384" spans="1:26" ht="19.5" customHeight="1" x14ac:dyDescent="0.2">
      <c r="A384" s="301"/>
      <c r="B384" s="301"/>
      <c r="C384" s="64"/>
      <c r="D384" s="99"/>
      <c r="E384" s="301"/>
      <c r="F384" s="301"/>
      <c r="G384" s="301"/>
      <c r="H384" s="301"/>
      <c r="I384" s="301"/>
      <c r="J384" s="301"/>
      <c r="K384" s="301"/>
      <c r="L384" s="301"/>
      <c r="M384" s="301"/>
      <c r="N384" s="301"/>
      <c r="O384" s="301"/>
      <c r="P384" s="301"/>
      <c r="Q384" s="301"/>
      <c r="R384" s="301"/>
      <c r="S384" s="301"/>
      <c r="T384" s="301"/>
      <c r="U384" s="301"/>
      <c r="V384" s="301"/>
      <c r="W384" s="301"/>
      <c r="X384" s="301"/>
      <c r="Y384" s="301"/>
      <c r="Z384" s="301"/>
    </row>
    <row r="385" spans="1:26" ht="19.5" customHeight="1" x14ac:dyDescent="0.2">
      <c r="A385" s="301"/>
      <c r="B385" s="301"/>
      <c r="C385" s="64"/>
      <c r="D385" s="99"/>
      <c r="E385" s="301"/>
      <c r="F385" s="301"/>
      <c r="G385" s="301"/>
      <c r="H385" s="301"/>
      <c r="I385" s="301"/>
      <c r="J385" s="301"/>
      <c r="K385" s="301"/>
      <c r="L385" s="301"/>
      <c r="M385" s="301"/>
      <c r="N385" s="301"/>
      <c r="O385" s="301"/>
      <c r="P385" s="301"/>
      <c r="Q385" s="301"/>
      <c r="R385" s="301"/>
      <c r="S385" s="301"/>
      <c r="T385" s="301"/>
      <c r="U385" s="301"/>
      <c r="V385" s="301"/>
      <c r="W385" s="301"/>
      <c r="X385" s="301"/>
      <c r="Y385" s="301"/>
      <c r="Z385" s="301"/>
    </row>
    <row r="386" spans="1:26" ht="19.5" customHeight="1" x14ac:dyDescent="0.2">
      <c r="A386" s="301"/>
      <c r="B386" s="301"/>
      <c r="C386" s="64"/>
      <c r="D386" s="99"/>
      <c r="E386" s="301"/>
      <c r="F386" s="301"/>
      <c r="G386" s="301"/>
      <c r="H386" s="301"/>
      <c r="I386" s="301"/>
      <c r="J386" s="301"/>
      <c r="K386" s="301"/>
      <c r="L386" s="301"/>
      <c r="M386" s="301"/>
      <c r="N386" s="301"/>
      <c r="O386" s="301"/>
      <c r="P386" s="301"/>
      <c r="Q386" s="301"/>
      <c r="R386" s="301"/>
      <c r="S386" s="301"/>
      <c r="T386" s="301"/>
      <c r="U386" s="301"/>
      <c r="V386" s="301"/>
      <c r="W386" s="301"/>
      <c r="X386" s="301"/>
      <c r="Y386" s="301"/>
      <c r="Z386" s="301"/>
    </row>
    <row r="387" spans="1:26" ht="19.5" customHeight="1" x14ac:dyDescent="0.2">
      <c r="A387" s="301"/>
      <c r="B387" s="301"/>
      <c r="C387" s="64"/>
      <c r="D387" s="99"/>
      <c r="E387" s="301"/>
      <c r="F387" s="301"/>
      <c r="G387" s="301"/>
      <c r="H387" s="301"/>
      <c r="I387" s="301"/>
      <c r="J387" s="301"/>
      <c r="K387" s="301"/>
      <c r="L387" s="301"/>
      <c r="M387" s="301"/>
      <c r="N387" s="301"/>
      <c r="O387" s="301"/>
      <c r="P387" s="301"/>
      <c r="Q387" s="301"/>
      <c r="R387" s="301"/>
      <c r="S387" s="301"/>
      <c r="T387" s="301"/>
      <c r="U387" s="301"/>
      <c r="V387" s="301"/>
      <c r="W387" s="301"/>
      <c r="X387" s="301"/>
      <c r="Y387" s="301"/>
      <c r="Z387" s="301"/>
    </row>
    <row r="388" spans="1:26" ht="19.5" customHeight="1" x14ac:dyDescent="0.2">
      <c r="A388" s="301"/>
      <c r="B388" s="301"/>
      <c r="C388" s="64"/>
      <c r="D388" s="99"/>
      <c r="E388" s="301"/>
      <c r="F388" s="301"/>
      <c r="G388" s="301"/>
      <c r="H388" s="301"/>
      <c r="I388" s="301"/>
      <c r="J388" s="301"/>
      <c r="K388" s="301"/>
      <c r="L388" s="301"/>
      <c r="M388" s="301"/>
      <c r="N388" s="301"/>
      <c r="O388" s="301"/>
      <c r="P388" s="301"/>
      <c r="Q388" s="301"/>
      <c r="R388" s="301"/>
      <c r="S388" s="301"/>
      <c r="T388" s="301"/>
      <c r="U388" s="301"/>
      <c r="V388" s="301"/>
      <c r="W388" s="301"/>
      <c r="X388" s="301"/>
      <c r="Y388" s="301"/>
      <c r="Z388" s="301"/>
    </row>
    <row r="389" spans="1:26" ht="19.5" customHeight="1" x14ac:dyDescent="0.2">
      <c r="A389" s="301"/>
      <c r="B389" s="301"/>
      <c r="C389" s="64"/>
      <c r="D389" s="99"/>
      <c r="E389" s="301"/>
      <c r="F389" s="301"/>
      <c r="G389" s="301"/>
      <c r="H389" s="301"/>
      <c r="I389" s="301"/>
      <c r="J389" s="301"/>
      <c r="K389" s="301"/>
      <c r="L389" s="301"/>
      <c r="M389" s="301"/>
      <c r="N389" s="301"/>
      <c r="O389" s="301"/>
      <c r="P389" s="301"/>
      <c r="Q389" s="301"/>
      <c r="R389" s="301"/>
      <c r="S389" s="301"/>
      <c r="T389" s="301"/>
      <c r="U389" s="301"/>
      <c r="V389" s="301"/>
      <c r="W389" s="301"/>
      <c r="X389" s="301"/>
      <c r="Y389" s="301"/>
      <c r="Z389" s="301"/>
    </row>
    <row r="390" spans="1:26" ht="19.5" customHeight="1" x14ac:dyDescent="0.2">
      <c r="A390" s="301"/>
      <c r="B390" s="301"/>
      <c r="C390" s="64"/>
      <c r="D390" s="99"/>
      <c r="E390" s="301"/>
      <c r="F390" s="301"/>
      <c r="G390" s="301"/>
      <c r="H390" s="301"/>
      <c r="I390" s="301"/>
      <c r="J390" s="301"/>
      <c r="K390" s="301"/>
      <c r="L390" s="301"/>
      <c r="M390" s="301"/>
      <c r="N390" s="301"/>
      <c r="O390" s="301"/>
      <c r="P390" s="301"/>
      <c r="Q390" s="301"/>
      <c r="R390" s="301"/>
      <c r="S390" s="301"/>
      <c r="T390" s="301"/>
      <c r="U390" s="301"/>
      <c r="V390" s="301"/>
      <c r="W390" s="301"/>
      <c r="X390" s="301"/>
      <c r="Y390" s="301"/>
      <c r="Z390" s="301"/>
    </row>
    <row r="391" spans="1:26" ht="19.5" customHeight="1" x14ac:dyDescent="0.2">
      <c r="A391" s="301"/>
      <c r="B391" s="301"/>
      <c r="C391" s="64"/>
      <c r="D391" s="99"/>
      <c r="E391" s="301"/>
      <c r="F391" s="301"/>
      <c r="G391" s="301"/>
      <c r="H391" s="301"/>
      <c r="I391" s="301"/>
      <c r="J391" s="301"/>
      <c r="K391" s="301"/>
      <c r="L391" s="301"/>
      <c r="M391" s="301"/>
      <c r="N391" s="301"/>
      <c r="O391" s="301"/>
      <c r="P391" s="301"/>
      <c r="Q391" s="301"/>
      <c r="R391" s="301"/>
      <c r="S391" s="301"/>
      <c r="T391" s="301"/>
      <c r="U391" s="301"/>
      <c r="V391" s="301"/>
      <c r="W391" s="301"/>
      <c r="X391" s="301"/>
      <c r="Y391" s="301"/>
      <c r="Z391" s="301"/>
    </row>
    <row r="392" spans="1:26" ht="19.5" customHeight="1" x14ac:dyDescent="0.2">
      <c r="A392" s="301"/>
      <c r="B392" s="301"/>
      <c r="C392" s="64"/>
      <c r="D392" s="99"/>
      <c r="E392" s="301"/>
      <c r="F392" s="301"/>
      <c r="G392" s="301"/>
      <c r="H392" s="301"/>
      <c r="I392" s="301"/>
      <c r="J392" s="301"/>
      <c r="K392" s="301"/>
      <c r="L392" s="301"/>
      <c r="M392" s="301"/>
      <c r="N392" s="301"/>
      <c r="O392" s="301"/>
      <c r="P392" s="301"/>
      <c r="Q392" s="301"/>
      <c r="R392" s="301"/>
      <c r="S392" s="301"/>
      <c r="T392" s="301"/>
      <c r="U392" s="301"/>
      <c r="V392" s="301"/>
      <c r="W392" s="301"/>
      <c r="X392" s="301"/>
      <c r="Y392" s="301"/>
      <c r="Z392" s="301"/>
    </row>
    <row r="393" spans="1:26" ht="19.5" customHeight="1" x14ac:dyDescent="0.2">
      <c r="A393" s="301"/>
      <c r="B393" s="301"/>
      <c r="C393" s="64"/>
      <c r="D393" s="99"/>
      <c r="E393" s="301"/>
      <c r="F393" s="301"/>
      <c r="G393" s="301"/>
      <c r="H393" s="301"/>
      <c r="I393" s="301"/>
      <c r="J393" s="301"/>
      <c r="K393" s="301"/>
      <c r="L393" s="301"/>
      <c r="M393" s="301"/>
      <c r="N393" s="301"/>
      <c r="O393" s="301"/>
      <c r="P393" s="301"/>
      <c r="Q393" s="301"/>
      <c r="R393" s="301"/>
      <c r="S393" s="301"/>
      <c r="T393" s="301"/>
      <c r="U393" s="301"/>
      <c r="V393" s="301"/>
      <c r="W393" s="301"/>
      <c r="X393" s="301"/>
      <c r="Y393" s="301"/>
      <c r="Z393" s="301"/>
    </row>
    <row r="394" spans="1:26" ht="19.5" customHeight="1" x14ac:dyDescent="0.2">
      <c r="A394" s="301"/>
      <c r="B394" s="301"/>
      <c r="C394" s="64"/>
      <c r="D394" s="99"/>
      <c r="E394" s="301"/>
      <c r="F394" s="301"/>
      <c r="G394" s="301"/>
      <c r="H394" s="301"/>
      <c r="I394" s="301"/>
      <c r="J394" s="301"/>
      <c r="K394" s="301"/>
      <c r="L394" s="301"/>
      <c r="M394" s="301"/>
      <c r="N394" s="301"/>
      <c r="O394" s="301"/>
      <c r="P394" s="301"/>
      <c r="Q394" s="301"/>
      <c r="R394" s="301"/>
      <c r="S394" s="301"/>
      <c r="T394" s="301"/>
      <c r="U394" s="301"/>
      <c r="V394" s="301"/>
      <c r="W394" s="301"/>
      <c r="X394" s="301"/>
      <c r="Y394" s="301"/>
      <c r="Z394" s="301"/>
    </row>
    <row r="395" spans="1:26" ht="19.5" customHeight="1" x14ac:dyDescent="0.2">
      <c r="A395" s="301"/>
      <c r="B395" s="301"/>
      <c r="C395" s="64"/>
      <c r="D395" s="99"/>
      <c r="E395" s="301"/>
      <c r="F395" s="301"/>
      <c r="G395" s="301"/>
      <c r="H395" s="301"/>
      <c r="I395" s="301"/>
      <c r="J395" s="301"/>
      <c r="K395" s="301"/>
      <c r="L395" s="301"/>
      <c r="M395" s="301"/>
      <c r="N395" s="301"/>
      <c r="O395" s="301"/>
      <c r="P395" s="301"/>
      <c r="Q395" s="301"/>
      <c r="R395" s="301"/>
      <c r="S395" s="301"/>
      <c r="T395" s="301"/>
      <c r="U395" s="301"/>
      <c r="V395" s="301"/>
      <c r="W395" s="301"/>
      <c r="X395" s="301"/>
      <c r="Y395" s="301"/>
      <c r="Z395" s="301"/>
    </row>
    <row r="396" spans="1:26" ht="19.5" customHeight="1" x14ac:dyDescent="0.2">
      <c r="A396" s="301"/>
      <c r="B396" s="301"/>
      <c r="C396" s="64"/>
      <c r="D396" s="99"/>
      <c r="E396" s="301"/>
      <c r="F396" s="301"/>
      <c r="G396" s="301"/>
      <c r="H396" s="301"/>
      <c r="I396" s="301"/>
      <c r="J396" s="301"/>
      <c r="K396" s="301"/>
      <c r="L396" s="301"/>
      <c r="M396" s="301"/>
      <c r="N396" s="301"/>
      <c r="O396" s="301"/>
      <c r="P396" s="301"/>
      <c r="Q396" s="301"/>
      <c r="R396" s="301"/>
      <c r="S396" s="301"/>
      <c r="T396" s="301"/>
      <c r="U396" s="301"/>
      <c r="V396" s="301"/>
      <c r="W396" s="301"/>
      <c r="X396" s="301"/>
      <c r="Y396" s="301"/>
      <c r="Z396" s="301"/>
    </row>
    <row r="397" spans="1:26" ht="19.5" customHeight="1" x14ac:dyDescent="0.2">
      <c r="A397" s="301"/>
      <c r="B397" s="301"/>
      <c r="C397" s="64"/>
      <c r="D397" s="99"/>
      <c r="E397" s="301"/>
      <c r="F397" s="301"/>
      <c r="G397" s="301"/>
      <c r="H397" s="301"/>
      <c r="I397" s="301"/>
      <c r="J397" s="301"/>
      <c r="K397" s="301"/>
      <c r="L397" s="301"/>
      <c r="M397" s="301"/>
      <c r="N397" s="301"/>
      <c r="O397" s="301"/>
      <c r="P397" s="301"/>
      <c r="Q397" s="301"/>
      <c r="R397" s="301"/>
      <c r="S397" s="301"/>
      <c r="T397" s="301"/>
      <c r="U397" s="301"/>
      <c r="V397" s="301"/>
      <c r="W397" s="301"/>
      <c r="X397" s="301"/>
      <c r="Y397" s="301"/>
      <c r="Z397" s="301"/>
    </row>
    <row r="398" spans="1:26" ht="19.5" customHeight="1" x14ac:dyDescent="0.2">
      <c r="A398" s="301"/>
      <c r="B398" s="301"/>
      <c r="C398" s="64"/>
      <c r="D398" s="99"/>
      <c r="E398" s="301"/>
      <c r="F398" s="301"/>
      <c r="G398" s="301"/>
      <c r="H398" s="301"/>
      <c r="I398" s="301"/>
      <c r="J398" s="301"/>
      <c r="K398" s="301"/>
      <c r="L398" s="301"/>
      <c r="M398" s="301"/>
      <c r="N398" s="301"/>
      <c r="O398" s="301"/>
      <c r="P398" s="301"/>
      <c r="Q398" s="301"/>
      <c r="R398" s="301"/>
      <c r="S398" s="301"/>
      <c r="T398" s="301"/>
      <c r="U398" s="301"/>
      <c r="V398" s="301"/>
      <c r="W398" s="301"/>
      <c r="X398" s="301"/>
      <c r="Y398" s="301"/>
      <c r="Z398" s="301"/>
    </row>
    <row r="399" spans="1:26" ht="19.5" customHeight="1" x14ac:dyDescent="0.2">
      <c r="A399" s="301"/>
      <c r="B399" s="301"/>
      <c r="C399" s="64"/>
      <c r="D399" s="99"/>
      <c r="E399" s="301"/>
      <c r="F399" s="301"/>
      <c r="G399" s="301"/>
      <c r="H399" s="301"/>
      <c r="I399" s="301"/>
      <c r="J399" s="301"/>
      <c r="K399" s="301"/>
      <c r="L399" s="301"/>
      <c r="M399" s="301"/>
      <c r="N399" s="301"/>
      <c r="O399" s="301"/>
      <c r="P399" s="301"/>
      <c r="Q399" s="301"/>
      <c r="R399" s="301"/>
      <c r="S399" s="301"/>
      <c r="T399" s="301"/>
      <c r="U399" s="301"/>
      <c r="V399" s="301"/>
      <c r="W399" s="301"/>
      <c r="X399" s="301"/>
      <c r="Y399" s="301"/>
      <c r="Z399" s="301"/>
    </row>
    <row r="400" spans="1:26" ht="19.5" customHeight="1" x14ac:dyDescent="0.2">
      <c r="A400" s="301"/>
      <c r="B400" s="301"/>
      <c r="C400" s="64"/>
      <c r="D400" s="99"/>
      <c r="E400" s="301"/>
      <c r="F400" s="301"/>
      <c r="G400" s="301"/>
      <c r="H400" s="301"/>
      <c r="I400" s="301"/>
      <c r="J400" s="301"/>
      <c r="K400" s="301"/>
      <c r="L400" s="301"/>
      <c r="M400" s="301"/>
      <c r="N400" s="301"/>
      <c r="O400" s="301"/>
      <c r="P400" s="301"/>
      <c r="Q400" s="301"/>
      <c r="R400" s="301"/>
      <c r="S400" s="301"/>
      <c r="T400" s="301"/>
      <c r="U400" s="301"/>
      <c r="V400" s="301"/>
      <c r="W400" s="301"/>
      <c r="X400" s="301"/>
      <c r="Y400" s="301"/>
      <c r="Z400" s="301"/>
    </row>
    <row r="401" spans="1:26" ht="19.5" customHeight="1" x14ac:dyDescent="0.2">
      <c r="A401" s="301"/>
      <c r="B401" s="301"/>
      <c r="C401" s="64"/>
      <c r="D401" s="99"/>
      <c r="E401" s="301"/>
      <c r="F401" s="301"/>
      <c r="G401" s="301"/>
      <c r="H401" s="301"/>
      <c r="I401" s="301"/>
      <c r="J401" s="301"/>
      <c r="K401" s="301"/>
      <c r="L401" s="301"/>
      <c r="M401" s="301"/>
      <c r="N401" s="301"/>
      <c r="O401" s="301"/>
      <c r="P401" s="301"/>
      <c r="Q401" s="301"/>
      <c r="R401" s="301"/>
      <c r="S401" s="301"/>
      <c r="T401" s="301"/>
      <c r="U401" s="301"/>
      <c r="V401" s="301"/>
      <c r="W401" s="301"/>
      <c r="X401" s="301"/>
      <c r="Y401" s="301"/>
      <c r="Z401" s="301"/>
    </row>
    <row r="402" spans="1:26" ht="19.5" customHeight="1" x14ac:dyDescent="0.2">
      <c r="A402" s="301"/>
      <c r="B402" s="301"/>
      <c r="C402" s="64"/>
      <c r="D402" s="99"/>
      <c r="E402" s="301"/>
      <c r="F402" s="301"/>
      <c r="G402" s="301"/>
      <c r="H402" s="301"/>
      <c r="I402" s="301"/>
      <c r="J402" s="301"/>
      <c r="K402" s="301"/>
      <c r="L402" s="301"/>
      <c r="M402" s="301"/>
      <c r="N402" s="301"/>
      <c r="O402" s="301"/>
      <c r="P402" s="301"/>
      <c r="Q402" s="301"/>
      <c r="R402" s="301"/>
      <c r="S402" s="301"/>
      <c r="T402" s="301"/>
      <c r="U402" s="301"/>
      <c r="V402" s="301"/>
      <c r="W402" s="301"/>
      <c r="X402" s="301"/>
      <c r="Y402" s="301"/>
      <c r="Z402" s="301"/>
    </row>
    <row r="403" spans="1:26" ht="19.5" customHeight="1" x14ac:dyDescent="0.2">
      <c r="A403" s="301"/>
      <c r="B403" s="301"/>
      <c r="C403" s="64"/>
      <c r="D403" s="99"/>
      <c r="E403" s="301"/>
      <c r="F403" s="301"/>
      <c r="G403" s="301"/>
      <c r="H403" s="301"/>
      <c r="I403" s="301"/>
      <c r="J403" s="301"/>
      <c r="K403" s="301"/>
      <c r="L403" s="301"/>
      <c r="M403" s="301"/>
      <c r="N403" s="301"/>
      <c r="O403" s="301"/>
      <c r="P403" s="301"/>
      <c r="Q403" s="301"/>
      <c r="R403" s="301"/>
      <c r="S403" s="301"/>
      <c r="T403" s="301"/>
      <c r="U403" s="301"/>
      <c r="V403" s="301"/>
      <c r="W403" s="301"/>
      <c r="X403" s="301"/>
      <c r="Y403" s="301"/>
      <c r="Z403" s="301"/>
    </row>
    <row r="404" spans="1:26" ht="19.5" customHeight="1" x14ac:dyDescent="0.2">
      <c r="A404" s="301"/>
      <c r="B404" s="301"/>
      <c r="C404" s="64"/>
      <c r="D404" s="99"/>
      <c r="E404" s="301"/>
      <c r="F404" s="301"/>
      <c r="G404" s="301"/>
      <c r="H404" s="301"/>
      <c r="I404" s="301"/>
      <c r="J404" s="301"/>
      <c r="K404" s="301"/>
      <c r="L404" s="301"/>
      <c r="M404" s="301"/>
      <c r="N404" s="301"/>
      <c r="O404" s="301"/>
      <c r="P404" s="301"/>
      <c r="Q404" s="301"/>
      <c r="R404" s="301"/>
      <c r="S404" s="301"/>
      <c r="T404" s="301"/>
      <c r="U404" s="301"/>
      <c r="V404" s="301"/>
      <c r="W404" s="301"/>
      <c r="X404" s="301"/>
      <c r="Y404" s="301"/>
      <c r="Z404" s="301"/>
    </row>
    <row r="405" spans="1:26" ht="19.5" customHeight="1" x14ac:dyDescent="0.2">
      <c r="A405" s="301"/>
      <c r="B405" s="301"/>
      <c r="C405" s="64"/>
      <c r="D405" s="99"/>
      <c r="E405" s="301"/>
      <c r="F405" s="301"/>
      <c r="G405" s="301"/>
      <c r="H405" s="301"/>
      <c r="I405" s="301"/>
      <c r="J405" s="301"/>
      <c r="K405" s="301"/>
      <c r="L405" s="301"/>
      <c r="M405" s="301"/>
      <c r="N405" s="301"/>
      <c r="O405" s="301"/>
      <c r="P405" s="301"/>
      <c r="Q405" s="301"/>
      <c r="R405" s="301"/>
      <c r="S405" s="301"/>
      <c r="T405" s="301"/>
      <c r="U405" s="301"/>
      <c r="V405" s="301"/>
      <c r="W405" s="301"/>
      <c r="X405" s="301"/>
      <c r="Y405" s="301"/>
      <c r="Z405" s="301"/>
    </row>
    <row r="406" spans="1:26" ht="19.5" customHeight="1" x14ac:dyDescent="0.2">
      <c r="A406" s="301"/>
      <c r="B406" s="301"/>
      <c r="C406" s="64"/>
      <c r="D406" s="99"/>
      <c r="E406" s="301"/>
      <c r="F406" s="301"/>
      <c r="G406" s="301"/>
      <c r="H406" s="301"/>
      <c r="I406" s="301"/>
      <c r="J406" s="301"/>
      <c r="K406" s="301"/>
      <c r="L406" s="301"/>
      <c r="M406" s="301"/>
      <c r="N406" s="301"/>
      <c r="O406" s="301"/>
      <c r="P406" s="301"/>
      <c r="Q406" s="301"/>
      <c r="R406" s="301"/>
      <c r="S406" s="301"/>
      <c r="T406" s="301"/>
      <c r="U406" s="301"/>
      <c r="V406" s="301"/>
      <c r="W406" s="301"/>
      <c r="X406" s="301"/>
      <c r="Y406" s="301"/>
      <c r="Z406" s="301"/>
    </row>
    <row r="407" spans="1:26" ht="19.5" customHeight="1" x14ac:dyDescent="0.2">
      <c r="A407" s="301"/>
      <c r="B407" s="301"/>
      <c r="C407" s="64"/>
      <c r="D407" s="99"/>
      <c r="E407" s="301"/>
      <c r="F407" s="301"/>
      <c r="G407" s="301"/>
      <c r="H407" s="301"/>
      <c r="I407" s="301"/>
      <c r="J407" s="301"/>
      <c r="K407" s="301"/>
      <c r="L407" s="301"/>
      <c r="M407" s="301"/>
      <c r="N407" s="301"/>
      <c r="O407" s="301"/>
      <c r="P407" s="301"/>
      <c r="Q407" s="301"/>
      <c r="R407" s="301"/>
      <c r="S407" s="301"/>
      <c r="T407" s="301"/>
      <c r="U407" s="301"/>
      <c r="V407" s="301"/>
      <c r="W407" s="301"/>
      <c r="X407" s="301"/>
      <c r="Y407" s="301"/>
      <c r="Z407" s="301"/>
    </row>
    <row r="408" spans="1:26" ht="19.5" customHeight="1" x14ac:dyDescent="0.2">
      <c r="A408" s="301"/>
      <c r="B408" s="301"/>
      <c r="C408" s="64"/>
      <c r="D408" s="99"/>
      <c r="E408" s="301"/>
      <c r="F408" s="301"/>
      <c r="G408" s="301"/>
      <c r="H408" s="301"/>
      <c r="I408" s="301"/>
      <c r="J408" s="301"/>
      <c r="K408" s="301"/>
      <c r="L408" s="301"/>
      <c r="M408" s="301"/>
      <c r="N408" s="301"/>
      <c r="O408" s="301"/>
      <c r="P408" s="301"/>
      <c r="Q408" s="301"/>
      <c r="R408" s="301"/>
      <c r="S408" s="301"/>
      <c r="T408" s="301"/>
      <c r="U408" s="301"/>
      <c r="V408" s="301"/>
      <c r="W408" s="301"/>
      <c r="X408" s="301"/>
      <c r="Y408" s="301"/>
      <c r="Z408" s="301"/>
    </row>
    <row r="409" spans="1:26" ht="19.5" customHeight="1" x14ac:dyDescent="0.2">
      <c r="A409" s="301"/>
      <c r="B409" s="301"/>
      <c r="C409" s="64"/>
      <c r="D409" s="99"/>
      <c r="E409" s="301"/>
      <c r="F409" s="301"/>
      <c r="G409" s="301"/>
      <c r="H409" s="301"/>
      <c r="I409" s="301"/>
      <c r="J409" s="301"/>
      <c r="K409" s="301"/>
      <c r="L409" s="301"/>
      <c r="M409" s="301"/>
      <c r="N409" s="301"/>
      <c r="O409" s="301"/>
      <c r="P409" s="301"/>
      <c r="Q409" s="301"/>
      <c r="R409" s="301"/>
      <c r="S409" s="301"/>
      <c r="T409" s="301"/>
      <c r="U409" s="301"/>
      <c r="V409" s="301"/>
      <c r="W409" s="301"/>
      <c r="X409" s="301"/>
      <c r="Y409" s="301"/>
      <c r="Z409" s="301"/>
    </row>
    <row r="410" spans="1:26" ht="19.5" customHeight="1" x14ac:dyDescent="0.2">
      <c r="A410" s="301"/>
      <c r="B410" s="301"/>
      <c r="C410" s="64"/>
      <c r="D410" s="99"/>
      <c r="E410" s="301"/>
      <c r="F410" s="301"/>
      <c r="G410" s="301"/>
      <c r="H410" s="301"/>
      <c r="I410" s="301"/>
      <c r="J410" s="301"/>
      <c r="K410" s="301"/>
      <c r="L410" s="301"/>
      <c r="M410" s="301"/>
      <c r="N410" s="301"/>
      <c r="O410" s="301"/>
      <c r="P410" s="301"/>
      <c r="Q410" s="301"/>
      <c r="R410" s="301"/>
      <c r="S410" s="301"/>
      <c r="T410" s="301"/>
      <c r="U410" s="301"/>
      <c r="V410" s="301"/>
      <c r="W410" s="301"/>
      <c r="X410" s="301"/>
      <c r="Y410" s="301"/>
      <c r="Z410" s="301"/>
    </row>
    <row r="411" spans="1:26" ht="19.5" customHeight="1" x14ac:dyDescent="0.2">
      <c r="A411" s="301"/>
      <c r="B411" s="301"/>
      <c r="C411" s="64"/>
      <c r="D411" s="99"/>
      <c r="E411" s="301"/>
      <c r="F411" s="301"/>
      <c r="G411" s="301"/>
      <c r="H411" s="301"/>
      <c r="I411" s="301"/>
      <c r="J411" s="301"/>
      <c r="K411" s="301"/>
      <c r="L411" s="301"/>
      <c r="M411" s="301"/>
      <c r="N411" s="301"/>
      <c r="O411" s="301"/>
      <c r="P411" s="301"/>
      <c r="Q411" s="301"/>
      <c r="R411" s="301"/>
      <c r="S411" s="301"/>
      <c r="T411" s="301"/>
      <c r="U411" s="301"/>
      <c r="V411" s="301"/>
      <c r="W411" s="301"/>
      <c r="X411" s="301"/>
      <c r="Y411" s="301"/>
      <c r="Z411" s="301"/>
    </row>
    <row r="412" spans="1:26" ht="19.5" customHeight="1" x14ac:dyDescent="0.2">
      <c r="A412" s="301"/>
      <c r="B412" s="301"/>
      <c r="C412" s="64"/>
      <c r="D412" s="99"/>
      <c r="E412" s="301"/>
      <c r="F412" s="301"/>
      <c r="G412" s="301"/>
      <c r="H412" s="301"/>
      <c r="I412" s="301"/>
      <c r="J412" s="301"/>
      <c r="K412" s="301"/>
      <c r="L412" s="301"/>
      <c r="M412" s="301"/>
      <c r="N412" s="301"/>
      <c r="O412" s="301"/>
      <c r="P412" s="301"/>
      <c r="Q412" s="301"/>
      <c r="R412" s="301"/>
      <c r="S412" s="301"/>
      <c r="T412" s="301"/>
      <c r="U412" s="301"/>
      <c r="V412" s="301"/>
      <c r="W412" s="301"/>
      <c r="X412" s="301"/>
      <c r="Y412" s="301"/>
      <c r="Z412" s="301"/>
    </row>
    <row r="413" spans="1:26" ht="19.5" customHeight="1" x14ac:dyDescent="0.2">
      <c r="A413" s="301"/>
      <c r="B413" s="301"/>
      <c r="C413" s="64"/>
      <c r="D413" s="99"/>
      <c r="E413" s="301"/>
      <c r="F413" s="301"/>
      <c r="G413" s="301"/>
      <c r="H413" s="301"/>
      <c r="I413" s="301"/>
      <c r="J413" s="301"/>
      <c r="K413" s="301"/>
      <c r="L413" s="301"/>
      <c r="M413" s="301"/>
      <c r="N413" s="301"/>
      <c r="O413" s="301"/>
      <c r="P413" s="301"/>
      <c r="Q413" s="301"/>
      <c r="R413" s="301"/>
      <c r="S413" s="301"/>
      <c r="T413" s="301"/>
      <c r="U413" s="301"/>
      <c r="V413" s="301"/>
      <c r="W413" s="301"/>
      <c r="X413" s="301"/>
      <c r="Y413" s="301"/>
      <c r="Z413" s="301"/>
    </row>
    <row r="414" spans="1:26" ht="19.5" customHeight="1" x14ac:dyDescent="0.2">
      <c r="A414" s="301"/>
      <c r="B414" s="301"/>
      <c r="C414" s="64"/>
      <c r="D414" s="99"/>
      <c r="E414" s="301"/>
      <c r="F414" s="301"/>
      <c r="G414" s="301"/>
      <c r="H414" s="301"/>
      <c r="I414" s="301"/>
      <c r="J414" s="301"/>
      <c r="K414" s="301"/>
      <c r="L414" s="301"/>
      <c r="M414" s="301"/>
      <c r="N414" s="301"/>
      <c r="O414" s="301"/>
      <c r="P414" s="301"/>
      <c r="Q414" s="301"/>
      <c r="R414" s="301"/>
      <c r="S414" s="301"/>
      <c r="T414" s="301"/>
      <c r="U414" s="301"/>
      <c r="V414" s="301"/>
      <c r="W414" s="301"/>
      <c r="X414" s="301"/>
      <c r="Y414" s="301"/>
      <c r="Z414" s="301"/>
    </row>
    <row r="415" spans="1:26" ht="19.5" customHeight="1" x14ac:dyDescent="0.2">
      <c r="A415" s="301"/>
      <c r="B415" s="301"/>
      <c r="C415" s="64"/>
      <c r="D415" s="99"/>
      <c r="E415" s="301"/>
      <c r="F415" s="301"/>
      <c r="G415" s="301"/>
      <c r="H415" s="301"/>
      <c r="I415" s="301"/>
      <c r="J415" s="301"/>
      <c r="K415" s="301"/>
      <c r="L415" s="301"/>
      <c r="M415" s="301"/>
      <c r="N415" s="301"/>
      <c r="O415" s="301"/>
      <c r="P415" s="301"/>
      <c r="Q415" s="301"/>
      <c r="R415" s="301"/>
      <c r="S415" s="301"/>
      <c r="T415" s="301"/>
      <c r="U415" s="301"/>
      <c r="V415" s="301"/>
      <c r="W415" s="301"/>
      <c r="X415" s="301"/>
      <c r="Y415" s="301"/>
      <c r="Z415" s="301"/>
    </row>
    <row r="416" spans="1:26" ht="19.5" customHeight="1" x14ac:dyDescent="0.2">
      <c r="A416" s="301"/>
      <c r="B416" s="301"/>
      <c r="C416" s="64"/>
      <c r="D416" s="99"/>
      <c r="E416" s="301"/>
      <c r="F416" s="301"/>
      <c r="G416" s="301"/>
      <c r="H416" s="301"/>
      <c r="I416" s="301"/>
      <c r="J416" s="301"/>
      <c r="K416" s="301"/>
      <c r="L416" s="301"/>
      <c r="M416" s="301"/>
      <c r="N416" s="301"/>
      <c r="O416" s="301"/>
      <c r="P416" s="301"/>
      <c r="Q416" s="301"/>
      <c r="R416" s="301"/>
      <c r="S416" s="301"/>
      <c r="T416" s="301"/>
      <c r="U416" s="301"/>
      <c r="V416" s="301"/>
      <c r="W416" s="301"/>
      <c r="X416" s="301"/>
      <c r="Y416" s="301"/>
      <c r="Z416" s="301"/>
    </row>
    <row r="417" spans="1:26" ht="19.5" customHeight="1" x14ac:dyDescent="0.2">
      <c r="A417" s="301"/>
      <c r="B417" s="301"/>
      <c r="C417" s="64"/>
      <c r="D417" s="99"/>
      <c r="E417" s="301"/>
      <c r="F417" s="301"/>
      <c r="G417" s="301"/>
      <c r="H417" s="301"/>
      <c r="I417" s="301"/>
      <c r="J417" s="301"/>
      <c r="K417" s="301"/>
      <c r="L417" s="301"/>
      <c r="M417" s="301"/>
      <c r="N417" s="301"/>
      <c r="O417" s="301"/>
      <c r="P417" s="301"/>
      <c r="Q417" s="301"/>
      <c r="R417" s="301"/>
      <c r="S417" s="301"/>
      <c r="T417" s="301"/>
      <c r="U417" s="301"/>
      <c r="V417" s="301"/>
      <c r="W417" s="301"/>
      <c r="X417" s="301"/>
      <c r="Y417" s="301"/>
      <c r="Z417" s="301"/>
    </row>
    <row r="418" spans="1:26" ht="19.5" customHeight="1" x14ac:dyDescent="0.2">
      <c r="A418" s="301"/>
      <c r="B418" s="301"/>
      <c r="C418" s="64"/>
      <c r="D418" s="99"/>
      <c r="E418" s="301"/>
      <c r="F418" s="301"/>
      <c r="G418" s="301"/>
      <c r="H418" s="301"/>
      <c r="I418" s="301"/>
      <c r="J418" s="301"/>
      <c r="K418" s="301"/>
      <c r="L418" s="301"/>
      <c r="M418" s="301"/>
      <c r="N418" s="301"/>
      <c r="O418" s="301"/>
      <c r="P418" s="301"/>
      <c r="Q418" s="301"/>
      <c r="R418" s="301"/>
      <c r="S418" s="301"/>
      <c r="T418" s="301"/>
      <c r="U418" s="301"/>
      <c r="V418" s="301"/>
      <c r="W418" s="301"/>
      <c r="X418" s="301"/>
      <c r="Y418" s="301"/>
      <c r="Z418" s="301"/>
    </row>
    <row r="419" spans="1:26" ht="19.5" customHeight="1" x14ac:dyDescent="0.2">
      <c r="A419" s="301"/>
      <c r="B419" s="301"/>
      <c r="C419" s="64"/>
      <c r="D419" s="99"/>
      <c r="E419" s="301"/>
      <c r="F419" s="301"/>
      <c r="G419" s="301"/>
      <c r="H419" s="301"/>
      <c r="I419" s="301"/>
      <c r="J419" s="301"/>
      <c r="K419" s="301"/>
      <c r="L419" s="301"/>
      <c r="M419" s="301"/>
      <c r="N419" s="301"/>
      <c r="O419" s="301"/>
      <c r="P419" s="301"/>
      <c r="Q419" s="301"/>
      <c r="R419" s="301"/>
      <c r="S419" s="301"/>
      <c r="T419" s="301"/>
      <c r="U419" s="301"/>
      <c r="V419" s="301"/>
      <c r="W419" s="301"/>
      <c r="X419" s="301"/>
      <c r="Y419" s="301"/>
      <c r="Z419" s="301"/>
    </row>
    <row r="420" spans="1:26" ht="19.5" customHeight="1" x14ac:dyDescent="0.2">
      <c r="A420" s="301"/>
      <c r="B420" s="301"/>
      <c r="C420" s="64"/>
      <c r="D420" s="99"/>
      <c r="E420" s="301"/>
      <c r="F420" s="301"/>
      <c r="G420" s="301"/>
      <c r="H420" s="301"/>
      <c r="I420" s="301"/>
      <c r="J420" s="301"/>
      <c r="K420" s="301"/>
      <c r="L420" s="301"/>
      <c r="M420" s="301"/>
      <c r="N420" s="301"/>
      <c r="O420" s="301"/>
      <c r="P420" s="301"/>
      <c r="Q420" s="301"/>
      <c r="R420" s="301"/>
      <c r="S420" s="301"/>
      <c r="T420" s="301"/>
      <c r="U420" s="301"/>
      <c r="V420" s="301"/>
      <c r="W420" s="301"/>
      <c r="X420" s="301"/>
      <c r="Y420" s="301"/>
      <c r="Z420" s="301"/>
    </row>
    <row r="421" spans="1:26" ht="19.5" customHeight="1" x14ac:dyDescent="0.2">
      <c r="A421" s="301"/>
      <c r="B421" s="301"/>
      <c r="C421" s="64"/>
      <c r="D421" s="99"/>
      <c r="E421" s="301"/>
      <c r="F421" s="301"/>
      <c r="G421" s="301"/>
      <c r="H421" s="301"/>
      <c r="I421" s="301"/>
      <c r="J421" s="301"/>
      <c r="K421" s="301"/>
      <c r="L421" s="301"/>
      <c r="M421" s="301"/>
      <c r="N421" s="301"/>
      <c r="O421" s="301"/>
      <c r="P421" s="301"/>
      <c r="Q421" s="301"/>
      <c r="R421" s="301"/>
      <c r="S421" s="301"/>
      <c r="T421" s="301"/>
      <c r="U421" s="301"/>
      <c r="V421" s="301"/>
      <c r="W421" s="301"/>
      <c r="X421" s="301"/>
      <c r="Y421" s="301"/>
      <c r="Z421" s="301"/>
    </row>
    <row r="422" spans="1:26" ht="19.5" customHeight="1" x14ac:dyDescent="0.2">
      <c r="A422" s="301"/>
      <c r="B422" s="301"/>
      <c r="C422" s="64"/>
      <c r="D422" s="99"/>
      <c r="E422" s="301"/>
      <c r="F422" s="301"/>
      <c r="G422" s="301"/>
      <c r="H422" s="301"/>
      <c r="I422" s="301"/>
      <c r="J422" s="301"/>
      <c r="K422" s="301"/>
      <c r="L422" s="301"/>
      <c r="M422" s="301"/>
      <c r="N422" s="301"/>
      <c r="O422" s="301"/>
      <c r="P422" s="301"/>
      <c r="Q422" s="301"/>
      <c r="R422" s="301"/>
      <c r="S422" s="301"/>
      <c r="T422" s="301"/>
      <c r="U422" s="301"/>
      <c r="V422" s="301"/>
      <c r="W422" s="301"/>
      <c r="X422" s="301"/>
      <c r="Y422" s="301"/>
      <c r="Z422" s="301"/>
    </row>
    <row r="423" spans="1:26" ht="19.5" customHeight="1" x14ac:dyDescent="0.2">
      <c r="A423" s="301"/>
      <c r="B423" s="301"/>
      <c r="C423" s="64"/>
      <c r="D423" s="99"/>
      <c r="E423" s="301"/>
      <c r="F423" s="301"/>
      <c r="G423" s="301"/>
      <c r="H423" s="301"/>
      <c r="I423" s="301"/>
      <c r="J423" s="301"/>
      <c r="K423" s="301"/>
      <c r="L423" s="301"/>
      <c r="M423" s="301"/>
      <c r="N423" s="301"/>
      <c r="O423" s="301"/>
      <c r="P423" s="301"/>
      <c r="Q423" s="301"/>
      <c r="R423" s="301"/>
      <c r="S423" s="301"/>
      <c r="T423" s="301"/>
      <c r="U423" s="301"/>
      <c r="V423" s="301"/>
      <c r="W423" s="301"/>
      <c r="X423" s="301"/>
      <c r="Y423" s="301"/>
      <c r="Z423" s="301"/>
    </row>
    <row r="424" spans="1:26" ht="19.5" customHeight="1" x14ac:dyDescent="0.2">
      <c r="A424" s="301"/>
      <c r="B424" s="301"/>
      <c r="C424" s="64"/>
      <c r="D424" s="99"/>
      <c r="E424" s="301"/>
      <c r="F424" s="301"/>
      <c r="G424" s="301"/>
      <c r="H424" s="301"/>
      <c r="I424" s="301"/>
      <c r="J424" s="301"/>
      <c r="K424" s="301"/>
      <c r="L424" s="301"/>
      <c r="M424" s="301"/>
      <c r="N424" s="301"/>
      <c r="O424" s="301"/>
      <c r="P424" s="301"/>
      <c r="Q424" s="301"/>
      <c r="R424" s="301"/>
      <c r="S424" s="301"/>
      <c r="T424" s="301"/>
      <c r="U424" s="301"/>
      <c r="V424" s="301"/>
      <c r="W424" s="301"/>
      <c r="X424" s="301"/>
      <c r="Y424" s="301"/>
      <c r="Z424" s="301"/>
    </row>
    <row r="425" spans="1:26" ht="19.5" customHeight="1" x14ac:dyDescent="0.2">
      <c r="A425" s="301"/>
      <c r="B425" s="301"/>
      <c r="C425" s="64"/>
      <c r="D425" s="99"/>
      <c r="E425" s="301"/>
      <c r="F425" s="301"/>
      <c r="G425" s="301"/>
      <c r="H425" s="301"/>
      <c r="I425" s="301"/>
      <c r="J425" s="301"/>
      <c r="K425" s="301"/>
      <c r="L425" s="301"/>
      <c r="M425" s="301"/>
      <c r="N425" s="301"/>
      <c r="O425" s="301"/>
      <c r="P425" s="301"/>
      <c r="Q425" s="301"/>
      <c r="R425" s="301"/>
      <c r="S425" s="301"/>
      <c r="T425" s="301"/>
      <c r="U425" s="301"/>
      <c r="V425" s="301"/>
      <c r="W425" s="301"/>
      <c r="X425" s="301"/>
      <c r="Y425" s="301"/>
      <c r="Z425" s="301"/>
    </row>
    <row r="426" spans="1:26" ht="19.5" customHeight="1" x14ac:dyDescent="0.2">
      <c r="A426" s="301"/>
      <c r="B426" s="301"/>
      <c r="C426" s="64"/>
      <c r="D426" s="99"/>
      <c r="E426" s="301"/>
      <c r="F426" s="301"/>
      <c r="G426" s="301"/>
      <c r="H426" s="301"/>
      <c r="I426" s="301"/>
      <c r="J426" s="301"/>
      <c r="K426" s="301"/>
      <c r="L426" s="301"/>
      <c r="M426" s="301"/>
      <c r="N426" s="301"/>
      <c r="O426" s="301"/>
      <c r="P426" s="301"/>
      <c r="Q426" s="301"/>
      <c r="R426" s="301"/>
      <c r="S426" s="301"/>
      <c r="T426" s="301"/>
      <c r="U426" s="301"/>
      <c r="V426" s="301"/>
      <c r="W426" s="301"/>
      <c r="X426" s="301"/>
      <c r="Y426" s="301"/>
      <c r="Z426" s="301"/>
    </row>
    <row r="427" spans="1:26" ht="19.5" customHeight="1" x14ac:dyDescent="0.2">
      <c r="A427" s="301"/>
      <c r="B427" s="301"/>
      <c r="C427" s="64"/>
      <c r="D427" s="99"/>
      <c r="E427" s="301"/>
      <c r="F427" s="301"/>
      <c r="G427" s="301"/>
      <c r="H427" s="301"/>
      <c r="I427" s="301"/>
      <c r="J427" s="301"/>
      <c r="K427" s="301"/>
      <c r="L427" s="301"/>
      <c r="M427" s="301"/>
      <c r="N427" s="301"/>
      <c r="O427" s="301"/>
      <c r="P427" s="301"/>
      <c r="Q427" s="301"/>
      <c r="R427" s="301"/>
      <c r="S427" s="301"/>
      <c r="T427" s="301"/>
      <c r="U427" s="301"/>
      <c r="V427" s="301"/>
      <c r="W427" s="301"/>
      <c r="X427" s="301"/>
      <c r="Y427" s="301"/>
      <c r="Z427" s="301"/>
    </row>
    <row r="428" spans="1:26" ht="19.5" customHeight="1" x14ac:dyDescent="0.2">
      <c r="A428" s="301"/>
      <c r="B428" s="301"/>
      <c r="C428" s="64"/>
      <c r="D428" s="99"/>
      <c r="E428" s="301"/>
      <c r="F428" s="301"/>
      <c r="G428" s="301"/>
      <c r="H428" s="301"/>
      <c r="I428" s="301"/>
      <c r="J428" s="301"/>
      <c r="K428" s="301"/>
      <c r="L428" s="301"/>
      <c r="M428" s="301"/>
      <c r="N428" s="301"/>
      <c r="O428" s="301"/>
      <c r="P428" s="301"/>
      <c r="Q428" s="301"/>
      <c r="R428" s="301"/>
      <c r="S428" s="301"/>
      <c r="T428" s="301"/>
      <c r="U428" s="301"/>
      <c r="V428" s="301"/>
      <c r="W428" s="301"/>
      <c r="X428" s="301"/>
      <c r="Y428" s="301"/>
      <c r="Z428" s="301"/>
    </row>
    <row r="429" spans="1:26" ht="19.5" customHeight="1" x14ac:dyDescent="0.2">
      <c r="A429" s="301"/>
      <c r="B429" s="301"/>
      <c r="C429" s="64"/>
      <c r="D429" s="99"/>
      <c r="E429" s="301"/>
      <c r="F429" s="301"/>
      <c r="G429" s="301"/>
      <c r="H429" s="301"/>
      <c r="I429" s="301"/>
      <c r="J429" s="301"/>
      <c r="K429" s="301"/>
      <c r="L429" s="301"/>
      <c r="M429" s="301"/>
      <c r="N429" s="301"/>
      <c r="O429" s="301"/>
      <c r="P429" s="301"/>
      <c r="Q429" s="301"/>
      <c r="R429" s="301"/>
      <c r="S429" s="301"/>
      <c r="T429" s="301"/>
      <c r="U429" s="301"/>
      <c r="V429" s="301"/>
      <c r="W429" s="301"/>
      <c r="X429" s="301"/>
      <c r="Y429" s="301"/>
      <c r="Z429" s="301"/>
    </row>
    <row r="430" spans="1:26" ht="19.5" customHeight="1" x14ac:dyDescent="0.2">
      <c r="A430" s="301"/>
      <c r="B430" s="301"/>
      <c r="C430" s="64"/>
      <c r="D430" s="99"/>
      <c r="E430" s="301"/>
      <c r="F430" s="301"/>
      <c r="G430" s="301"/>
      <c r="H430" s="301"/>
      <c r="I430" s="301"/>
      <c r="J430" s="301"/>
      <c r="K430" s="301"/>
      <c r="L430" s="301"/>
      <c r="M430" s="301"/>
      <c r="N430" s="301"/>
      <c r="O430" s="301"/>
      <c r="P430" s="301"/>
      <c r="Q430" s="301"/>
      <c r="R430" s="301"/>
      <c r="S430" s="301"/>
      <c r="T430" s="301"/>
      <c r="U430" s="301"/>
      <c r="V430" s="301"/>
      <c r="W430" s="301"/>
      <c r="X430" s="301"/>
      <c r="Y430" s="301"/>
      <c r="Z430" s="301"/>
    </row>
    <row r="431" spans="1:26" ht="19.5" customHeight="1" x14ac:dyDescent="0.2">
      <c r="A431" s="301"/>
      <c r="B431" s="301"/>
      <c r="C431" s="64"/>
      <c r="D431" s="99"/>
      <c r="E431" s="301"/>
      <c r="F431" s="301"/>
      <c r="G431" s="301"/>
      <c r="H431" s="301"/>
      <c r="I431" s="301"/>
      <c r="J431" s="301"/>
      <c r="K431" s="301"/>
      <c r="L431" s="301"/>
      <c r="M431" s="301"/>
      <c r="N431" s="301"/>
      <c r="O431" s="301"/>
      <c r="P431" s="301"/>
      <c r="Q431" s="301"/>
      <c r="R431" s="301"/>
      <c r="S431" s="301"/>
      <c r="T431" s="301"/>
      <c r="U431" s="301"/>
      <c r="V431" s="301"/>
      <c r="W431" s="301"/>
      <c r="X431" s="301"/>
      <c r="Y431" s="301"/>
      <c r="Z431" s="301"/>
    </row>
    <row r="432" spans="1:26" ht="19.5" customHeight="1" x14ac:dyDescent="0.2">
      <c r="A432" s="301"/>
      <c r="B432" s="301"/>
      <c r="C432" s="64"/>
      <c r="D432" s="99"/>
      <c r="E432" s="301"/>
      <c r="F432" s="301"/>
      <c r="G432" s="301"/>
      <c r="H432" s="301"/>
      <c r="I432" s="301"/>
      <c r="J432" s="301"/>
      <c r="K432" s="301"/>
      <c r="L432" s="301"/>
      <c r="M432" s="301"/>
      <c r="N432" s="301"/>
      <c r="O432" s="301"/>
      <c r="P432" s="301"/>
      <c r="Q432" s="301"/>
      <c r="R432" s="301"/>
      <c r="S432" s="301"/>
      <c r="T432" s="301"/>
      <c r="U432" s="301"/>
      <c r="V432" s="301"/>
      <c r="W432" s="301"/>
      <c r="X432" s="301"/>
      <c r="Y432" s="301"/>
      <c r="Z432" s="301"/>
    </row>
    <row r="433" spans="1:26" ht="19.5" customHeight="1" x14ac:dyDescent="0.2">
      <c r="A433" s="301"/>
      <c r="B433" s="301"/>
      <c r="C433" s="64"/>
      <c r="D433" s="99"/>
      <c r="E433" s="301"/>
      <c r="F433" s="301"/>
      <c r="G433" s="301"/>
      <c r="H433" s="301"/>
      <c r="I433" s="301"/>
      <c r="J433" s="301"/>
      <c r="K433" s="301"/>
      <c r="L433" s="301"/>
      <c r="M433" s="301"/>
      <c r="N433" s="301"/>
      <c r="O433" s="301"/>
      <c r="P433" s="301"/>
      <c r="Q433" s="301"/>
      <c r="R433" s="301"/>
      <c r="S433" s="301"/>
      <c r="T433" s="301"/>
      <c r="U433" s="301"/>
      <c r="V433" s="301"/>
      <c r="W433" s="301"/>
      <c r="X433" s="301"/>
      <c r="Y433" s="301"/>
      <c r="Z433" s="301"/>
    </row>
    <row r="434" spans="1:26" ht="19.5" customHeight="1" x14ac:dyDescent="0.2">
      <c r="A434" s="301"/>
      <c r="B434" s="301"/>
      <c r="C434" s="64"/>
      <c r="D434" s="99"/>
      <c r="E434" s="301"/>
      <c r="F434" s="301"/>
      <c r="G434" s="301"/>
      <c r="H434" s="301"/>
      <c r="I434" s="301"/>
      <c r="J434" s="301"/>
      <c r="K434" s="301"/>
      <c r="L434" s="301"/>
      <c r="M434" s="301"/>
      <c r="N434" s="301"/>
      <c r="O434" s="301"/>
      <c r="P434" s="301"/>
      <c r="Q434" s="301"/>
      <c r="R434" s="301"/>
      <c r="S434" s="301"/>
      <c r="T434" s="301"/>
      <c r="U434" s="301"/>
      <c r="V434" s="301"/>
      <c r="W434" s="301"/>
      <c r="X434" s="301"/>
      <c r="Y434" s="301"/>
      <c r="Z434" s="301"/>
    </row>
    <row r="435" spans="1:26" ht="19.5" customHeight="1" x14ac:dyDescent="0.2">
      <c r="A435" s="301"/>
      <c r="B435" s="301"/>
      <c r="C435" s="64"/>
      <c r="D435" s="99"/>
      <c r="E435" s="301"/>
      <c r="F435" s="301"/>
      <c r="G435" s="301"/>
      <c r="H435" s="301"/>
      <c r="I435" s="301"/>
      <c r="J435" s="301"/>
      <c r="K435" s="301"/>
      <c r="L435" s="301"/>
      <c r="M435" s="301"/>
      <c r="N435" s="301"/>
      <c r="O435" s="301"/>
      <c r="P435" s="301"/>
      <c r="Q435" s="301"/>
      <c r="R435" s="301"/>
      <c r="S435" s="301"/>
      <c r="T435" s="301"/>
      <c r="U435" s="301"/>
      <c r="V435" s="301"/>
      <c r="W435" s="301"/>
      <c r="X435" s="301"/>
      <c r="Y435" s="301"/>
      <c r="Z435" s="301"/>
    </row>
    <row r="436" spans="1:26" ht="19.5" customHeight="1" x14ac:dyDescent="0.2">
      <c r="A436" s="301"/>
      <c r="B436" s="301"/>
      <c r="C436" s="64"/>
      <c r="D436" s="99"/>
      <c r="E436" s="301"/>
      <c r="F436" s="301"/>
      <c r="G436" s="301"/>
      <c r="H436" s="301"/>
      <c r="I436" s="301"/>
      <c r="J436" s="301"/>
      <c r="K436" s="301"/>
      <c r="L436" s="301"/>
      <c r="M436" s="301"/>
      <c r="N436" s="301"/>
      <c r="O436" s="301"/>
      <c r="P436" s="301"/>
      <c r="Q436" s="301"/>
      <c r="R436" s="301"/>
      <c r="S436" s="301"/>
      <c r="T436" s="301"/>
      <c r="U436" s="301"/>
      <c r="V436" s="301"/>
      <c r="W436" s="301"/>
      <c r="X436" s="301"/>
      <c r="Y436" s="301"/>
      <c r="Z436" s="301"/>
    </row>
    <row r="437" spans="1:26" ht="19.5" customHeight="1" x14ac:dyDescent="0.2">
      <c r="A437" s="301"/>
      <c r="B437" s="301"/>
      <c r="C437" s="64"/>
      <c r="D437" s="99"/>
      <c r="E437" s="301"/>
      <c r="F437" s="301"/>
      <c r="G437" s="301"/>
      <c r="H437" s="301"/>
      <c r="I437" s="301"/>
      <c r="J437" s="301"/>
      <c r="K437" s="301"/>
      <c r="L437" s="301"/>
      <c r="M437" s="301"/>
      <c r="N437" s="301"/>
      <c r="O437" s="301"/>
      <c r="P437" s="301"/>
      <c r="Q437" s="301"/>
      <c r="R437" s="301"/>
      <c r="S437" s="301"/>
      <c r="T437" s="301"/>
      <c r="U437" s="301"/>
      <c r="V437" s="301"/>
      <c r="W437" s="301"/>
      <c r="X437" s="301"/>
      <c r="Y437" s="301"/>
      <c r="Z437" s="301"/>
    </row>
    <row r="438" spans="1:26" ht="19.5" customHeight="1" x14ac:dyDescent="0.2">
      <c r="A438" s="301"/>
      <c r="B438" s="301"/>
      <c r="C438" s="64"/>
      <c r="D438" s="99"/>
      <c r="E438" s="301"/>
      <c r="F438" s="301"/>
      <c r="G438" s="301"/>
      <c r="H438" s="301"/>
      <c r="I438" s="301"/>
      <c r="J438" s="301"/>
      <c r="K438" s="301"/>
      <c r="L438" s="301"/>
      <c r="M438" s="301"/>
      <c r="N438" s="301"/>
      <c r="O438" s="301"/>
      <c r="P438" s="301"/>
      <c r="Q438" s="301"/>
      <c r="R438" s="301"/>
      <c r="S438" s="301"/>
      <c r="T438" s="301"/>
      <c r="U438" s="301"/>
      <c r="V438" s="301"/>
      <c r="W438" s="301"/>
      <c r="X438" s="301"/>
      <c r="Y438" s="301"/>
      <c r="Z438" s="301"/>
    </row>
    <row r="439" spans="1:26" ht="19.5" customHeight="1" x14ac:dyDescent="0.2">
      <c r="A439" s="301"/>
      <c r="B439" s="301"/>
      <c r="C439" s="64"/>
      <c r="D439" s="99"/>
      <c r="E439" s="301"/>
      <c r="F439" s="301"/>
      <c r="G439" s="301"/>
      <c r="H439" s="301"/>
      <c r="I439" s="301"/>
      <c r="J439" s="301"/>
      <c r="K439" s="301"/>
      <c r="L439" s="301"/>
      <c r="M439" s="301"/>
      <c r="N439" s="301"/>
      <c r="O439" s="301"/>
      <c r="P439" s="301"/>
      <c r="Q439" s="301"/>
      <c r="R439" s="301"/>
      <c r="S439" s="301"/>
      <c r="T439" s="301"/>
      <c r="U439" s="301"/>
      <c r="V439" s="301"/>
      <c r="W439" s="301"/>
      <c r="X439" s="301"/>
      <c r="Y439" s="301"/>
      <c r="Z439" s="301"/>
    </row>
    <row r="440" spans="1:26" ht="19.5" customHeight="1" x14ac:dyDescent="0.2">
      <c r="A440" s="301"/>
      <c r="B440" s="301"/>
      <c r="C440" s="64"/>
      <c r="D440" s="99"/>
      <c r="E440" s="301"/>
      <c r="F440" s="301"/>
      <c r="G440" s="301"/>
      <c r="H440" s="301"/>
      <c r="I440" s="301"/>
      <c r="J440" s="301"/>
      <c r="K440" s="301"/>
      <c r="L440" s="301"/>
      <c r="M440" s="301"/>
      <c r="N440" s="301"/>
      <c r="O440" s="301"/>
      <c r="P440" s="301"/>
      <c r="Q440" s="301"/>
      <c r="R440" s="301"/>
      <c r="S440" s="301"/>
      <c r="T440" s="301"/>
      <c r="U440" s="301"/>
      <c r="V440" s="301"/>
      <c r="W440" s="301"/>
      <c r="X440" s="301"/>
      <c r="Y440" s="301"/>
      <c r="Z440" s="301"/>
    </row>
    <row r="441" spans="1:26" ht="19.5" customHeight="1" x14ac:dyDescent="0.2">
      <c r="A441" s="301"/>
      <c r="B441" s="301"/>
      <c r="C441" s="64"/>
      <c r="D441" s="99"/>
      <c r="E441" s="301"/>
      <c r="F441" s="301"/>
      <c r="G441" s="301"/>
      <c r="H441" s="301"/>
      <c r="I441" s="301"/>
      <c r="J441" s="301"/>
      <c r="K441" s="301"/>
      <c r="L441" s="301"/>
      <c r="M441" s="301"/>
      <c r="N441" s="301"/>
      <c r="O441" s="301"/>
      <c r="P441" s="301"/>
      <c r="Q441" s="301"/>
      <c r="R441" s="301"/>
      <c r="S441" s="301"/>
      <c r="T441" s="301"/>
      <c r="U441" s="301"/>
      <c r="V441" s="301"/>
      <c r="W441" s="301"/>
      <c r="X441" s="301"/>
      <c r="Y441" s="301"/>
      <c r="Z441" s="301"/>
    </row>
    <row r="442" spans="1:26" ht="19.5" customHeight="1" x14ac:dyDescent="0.2">
      <c r="A442" s="301"/>
      <c r="B442" s="301"/>
      <c r="C442" s="64"/>
      <c r="D442" s="99"/>
      <c r="E442" s="301"/>
      <c r="F442" s="301"/>
      <c r="G442" s="301"/>
      <c r="H442" s="301"/>
      <c r="I442" s="301"/>
      <c r="J442" s="301"/>
      <c r="K442" s="301"/>
      <c r="L442" s="301"/>
      <c r="M442" s="301"/>
      <c r="N442" s="301"/>
      <c r="O442" s="301"/>
      <c r="P442" s="301"/>
      <c r="Q442" s="301"/>
      <c r="R442" s="301"/>
      <c r="S442" s="301"/>
      <c r="T442" s="301"/>
      <c r="U442" s="301"/>
      <c r="V442" s="301"/>
      <c r="W442" s="301"/>
      <c r="X442" s="301"/>
      <c r="Y442" s="301"/>
      <c r="Z442" s="301"/>
    </row>
    <row r="443" spans="1:26" ht="19.5" customHeight="1" x14ac:dyDescent="0.2">
      <c r="A443" s="301"/>
      <c r="B443" s="301"/>
      <c r="C443" s="64"/>
      <c r="D443" s="99"/>
      <c r="E443" s="301"/>
      <c r="F443" s="301"/>
      <c r="G443" s="301"/>
      <c r="H443" s="301"/>
      <c r="I443" s="301"/>
      <c r="J443" s="301"/>
      <c r="K443" s="301"/>
      <c r="L443" s="301"/>
      <c r="M443" s="301"/>
      <c r="N443" s="301"/>
      <c r="O443" s="301"/>
      <c r="P443" s="301"/>
      <c r="Q443" s="301"/>
      <c r="R443" s="301"/>
      <c r="S443" s="301"/>
      <c r="T443" s="301"/>
      <c r="U443" s="301"/>
      <c r="V443" s="301"/>
      <c r="W443" s="301"/>
      <c r="X443" s="301"/>
      <c r="Y443" s="301"/>
      <c r="Z443" s="301"/>
    </row>
    <row r="444" spans="1:26" ht="19.5" customHeight="1" x14ac:dyDescent="0.2">
      <c r="A444" s="301"/>
      <c r="B444" s="301"/>
      <c r="C444" s="64"/>
      <c r="D444" s="99"/>
      <c r="E444" s="301"/>
      <c r="F444" s="301"/>
      <c r="G444" s="301"/>
      <c r="H444" s="301"/>
      <c r="I444" s="301"/>
      <c r="J444" s="301"/>
      <c r="K444" s="301"/>
      <c r="L444" s="301"/>
      <c r="M444" s="301"/>
      <c r="N444" s="301"/>
      <c r="O444" s="301"/>
      <c r="P444" s="301"/>
      <c r="Q444" s="301"/>
      <c r="R444" s="301"/>
      <c r="S444" s="301"/>
      <c r="T444" s="301"/>
      <c r="U444" s="301"/>
      <c r="V444" s="301"/>
      <c r="W444" s="301"/>
      <c r="X444" s="301"/>
      <c r="Y444" s="301"/>
      <c r="Z444" s="301"/>
    </row>
    <row r="445" spans="1:26" ht="19.5" customHeight="1" x14ac:dyDescent="0.2">
      <c r="A445" s="301"/>
      <c r="B445" s="301"/>
      <c r="C445" s="64"/>
      <c r="D445" s="99"/>
      <c r="E445" s="301"/>
      <c r="F445" s="301"/>
      <c r="G445" s="301"/>
      <c r="H445" s="301"/>
      <c r="I445" s="301"/>
      <c r="J445" s="301"/>
      <c r="K445" s="301"/>
      <c r="L445" s="301"/>
      <c r="M445" s="301"/>
      <c r="N445" s="301"/>
      <c r="O445" s="301"/>
      <c r="P445" s="301"/>
      <c r="Q445" s="301"/>
      <c r="R445" s="301"/>
      <c r="S445" s="301"/>
      <c r="T445" s="301"/>
      <c r="U445" s="301"/>
      <c r="V445" s="301"/>
      <c r="W445" s="301"/>
      <c r="X445" s="301"/>
      <c r="Y445" s="301"/>
      <c r="Z445" s="301"/>
    </row>
    <row r="446" spans="1:26" ht="19.5" customHeight="1" x14ac:dyDescent="0.2">
      <c r="A446" s="301"/>
      <c r="B446" s="301"/>
      <c r="C446" s="64"/>
      <c r="D446" s="99"/>
      <c r="E446" s="301"/>
      <c r="F446" s="301"/>
      <c r="G446" s="301"/>
      <c r="H446" s="301"/>
      <c r="I446" s="301"/>
      <c r="J446" s="301"/>
      <c r="K446" s="301"/>
      <c r="L446" s="301"/>
      <c r="M446" s="301"/>
      <c r="N446" s="301"/>
      <c r="O446" s="301"/>
      <c r="P446" s="301"/>
      <c r="Q446" s="301"/>
      <c r="R446" s="301"/>
      <c r="S446" s="301"/>
      <c r="T446" s="301"/>
      <c r="U446" s="301"/>
      <c r="V446" s="301"/>
      <c r="W446" s="301"/>
      <c r="X446" s="301"/>
      <c r="Y446" s="301"/>
      <c r="Z446" s="301"/>
    </row>
    <row r="447" spans="1:26" ht="19.5" customHeight="1" x14ac:dyDescent="0.2">
      <c r="A447" s="301"/>
      <c r="B447" s="301"/>
      <c r="C447" s="64"/>
      <c r="D447" s="99"/>
      <c r="E447" s="301"/>
      <c r="F447" s="301"/>
      <c r="G447" s="301"/>
      <c r="H447" s="301"/>
      <c r="I447" s="301"/>
      <c r="J447" s="301"/>
      <c r="K447" s="301"/>
      <c r="L447" s="301"/>
      <c r="M447" s="301"/>
      <c r="N447" s="301"/>
      <c r="O447" s="301"/>
      <c r="P447" s="301"/>
      <c r="Q447" s="301"/>
      <c r="R447" s="301"/>
      <c r="S447" s="301"/>
      <c r="T447" s="301"/>
      <c r="U447" s="301"/>
      <c r="V447" s="301"/>
      <c r="W447" s="301"/>
      <c r="X447" s="301"/>
      <c r="Y447" s="301"/>
      <c r="Z447" s="301"/>
    </row>
    <row r="448" spans="1:26" ht="19.5" customHeight="1" x14ac:dyDescent="0.2">
      <c r="A448" s="301"/>
      <c r="B448" s="301"/>
      <c r="C448" s="64"/>
      <c r="D448" s="99"/>
      <c r="E448" s="301"/>
      <c r="F448" s="301"/>
      <c r="G448" s="301"/>
      <c r="H448" s="301"/>
      <c r="I448" s="301"/>
      <c r="J448" s="301"/>
      <c r="K448" s="301"/>
      <c r="L448" s="301"/>
      <c r="M448" s="301"/>
      <c r="N448" s="301"/>
      <c r="O448" s="301"/>
      <c r="P448" s="301"/>
      <c r="Q448" s="301"/>
      <c r="R448" s="301"/>
      <c r="S448" s="301"/>
      <c r="T448" s="301"/>
      <c r="U448" s="301"/>
      <c r="V448" s="301"/>
      <c r="W448" s="301"/>
      <c r="X448" s="301"/>
      <c r="Y448" s="301"/>
      <c r="Z448" s="301"/>
    </row>
    <row r="449" spans="1:26" ht="19.5" customHeight="1" x14ac:dyDescent="0.2">
      <c r="A449" s="301"/>
      <c r="B449" s="301"/>
      <c r="C449" s="64"/>
      <c r="D449" s="99"/>
      <c r="E449" s="301"/>
      <c r="F449" s="301"/>
      <c r="G449" s="301"/>
      <c r="H449" s="301"/>
      <c r="I449" s="301"/>
      <c r="J449" s="301"/>
      <c r="K449" s="301"/>
      <c r="L449" s="301"/>
      <c r="M449" s="301"/>
      <c r="N449" s="301"/>
      <c r="O449" s="301"/>
      <c r="P449" s="301"/>
      <c r="Q449" s="301"/>
      <c r="R449" s="301"/>
      <c r="S449" s="301"/>
      <c r="T449" s="301"/>
      <c r="U449" s="301"/>
      <c r="V449" s="301"/>
      <c r="W449" s="301"/>
      <c r="X449" s="301"/>
      <c r="Y449" s="301"/>
      <c r="Z449" s="301"/>
    </row>
    <row r="450" spans="1:26" ht="19.5" customHeight="1" x14ac:dyDescent="0.2">
      <c r="A450" s="301"/>
      <c r="B450" s="301"/>
      <c r="C450" s="64"/>
      <c r="D450" s="99"/>
      <c r="E450" s="301"/>
      <c r="F450" s="301"/>
      <c r="G450" s="301"/>
      <c r="H450" s="301"/>
      <c r="I450" s="301"/>
      <c r="J450" s="301"/>
      <c r="K450" s="301"/>
      <c r="L450" s="301"/>
      <c r="M450" s="301"/>
      <c r="N450" s="301"/>
      <c r="O450" s="301"/>
      <c r="P450" s="301"/>
      <c r="Q450" s="301"/>
      <c r="R450" s="301"/>
      <c r="S450" s="301"/>
      <c r="T450" s="301"/>
      <c r="U450" s="301"/>
      <c r="V450" s="301"/>
      <c r="W450" s="301"/>
      <c r="X450" s="301"/>
      <c r="Y450" s="301"/>
      <c r="Z450" s="301"/>
    </row>
    <row r="451" spans="1:26" ht="19.5" customHeight="1" x14ac:dyDescent="0.2">
      <c r="A451" s="301"/>
      <c r="B451" s="301"/>
      <c r="C451" s="64"/>
      <c r="D451" s="99"/>
      <c r="E451" s="301"/>
      <c r="F451" s="301"/>
      <c r="G451" s="301"/>
      <c r="H451" s="301"/>
      <c r="I451" s="301"/>
      <c r="J451" s="301"/>
      <c r="K451" s="301"/>
      <c r="L451" s="301"/>
      <c r="M451" s="301"/>
      <c r="N451" s="301"/>
      <c r="O451" s="301"/>
      <c r="P451" s="301"/>
      <c r="Q451" s="301"/>
      <c r="R451" s="301"/>
      <c r="S451" s="301"/>
      <c r="T451" s="301"/>
      <c r="U451" s="301"/>
      <c r="V451" s="301"/>
      <c r="W451" s="301"/>
      <c r="X451" s="301"/>
      <c r="Y451" s="301"/>
      <c r="Z451" s="301"/>
    </row>
    <row r="452" spans="1:26" ht="19.5" customHeight="1" x14ac:dyDescent="0.2">
      <c r="A452" s="301"/>
      <c r="B452" s="301"/>
      <c r="C452" s="64"/>
      <c r="D452" s="99"/>
      <c r="E452" s="301"/>
      <c r="F452" s="301"/>
      <c r="G452" s="301"/>
      <c r="H452" s="301"/>
      <c r="I452" s="301"/>
      <c r="J452" s="301"/>
      <c r="K452" s="301"/>
      <c r="L452" s="301"/>
      <c r="M452" s="301"/>
      <c r="N452" s="301"/>
      <c r="O452" s="301"/>
      <c r="P452" s="301"/>
      <c r="Q452" s="301"/>
      <c r="R452" s="301"/>
      <c r="S452" s="301"/>
      <c r="T452" s="301"/>
      <c r="U452" s="301"/>
      <c r="V452" s="301"/>
      <c r="W452" s="301"/>
      <c r="X452" s="301"/>
      <c r="Y452" s="301"/>
      <c r="Z452" s="301"/>
    </row>
    <row r="453" spans="1:26" ht="19.5" customHeight="1" x14ac:dyDescent="0.2">
      <c r="A453" s="301"/>
      <c r="B453" s="301"/>
      <c r="C453" s="64"/>
      <c r="D453" s="99"/>
      <c r="E453" s="301"/>
      <c r="F453" s="301"/>
      <c r="G453" s="301"/>
      <c r="H453" s="301"/>
      <c r="I453" s="301"/>
      <c r="J453" s="301"/>
      <c r="K453" s="301"/>
      <c r="L453" s="301"/>
      <c r="M453" s="301"/>
      <c r="N453" s="301"/>
      <c r="O453" s="301"/>
      <c r="P453" s="301"/>
      <c r="Q453" s="301"/>
      <c r="R453" s="301"/>
      <c r="S453" s="301"/>
      <c r="T453" s="301"/>
      <c r="U453" s="301"/>
      <c r="V453" s="301"/>
      <c r="W453" s="301"/>
      <c r="X453" s="301"/>
      <c r="Y453" s="301"/>
      <c r="Z453" s="301"/>
    </row>
    <row r="454" spans="1:26" ht="19.5" customHeight="1" x14ac:dyDescent="0.2">
      <c r="A454" s="301"/>
      <c r="B454" s="301"/>
      <c r="C454" s="64"/>
      <c r="D454" s="99"/>
      <c r="E454" s="301"/>
      <c r="F454" s="301"/>
      <c r="G454" s="301"/>
      <c r="H454" s="301"/>
      <c r="I454" s="301"/>
      <c r="J454" s="301"/>
      <c r="K454" s="301"/>
      <c r="L454" s="301"/>
      <c r="M454" s="301"/>
      <c r="N454" s="301"/>
      <c r="O454" s="301"/>
      <c r="P454" s="301"/>
      <c r="Q454" s="301"/>
      <c r="R454" s="301"/>
      <c r="S454" s="301"/>
      <c r="T454" s="301"/>
      <c r="U454" s="301"/>
      <c r="V454" s="301"/>
      <c r="W454" s="301"/>
      <c r="X454" s="301"/>
      <c r="Y454" s="301"/>
      <c r="Z454" s="301"/>
    </row>
    <row r="455" spans="1:26" ht="19.5" customHeight="1" x14ac:dyDescent="0.2">
      <c r="A455" s="301"/>
      <c r="B455" s="301"/>
      <c r="C455" s="64"/>
      <c r="D455" s="99"/>
      <c r="E455" s="301"/>
      <c r="F455" s="301"/>
      <c r="G455" s="301"/>
      <c r="H455" s="301"/>
      <c r="I455" s="301"/>
      <c r="J455" s="301"/>
      <c r="K455" s="301"/>
      <c r="L455" s="301"/>
      <c r="M455" s="301"/>
      <c r="N455" s="301"/>
      <c r="O455" s="301"/>
      <c r="P455" s="301"/>
      <c r="Q455" s="301"/>
      <c r="R455" s="301"/>
      <c r="S455" s="301"/>
      <c r="T455" s="301"/>
      <c r="U455" s="301"/>
      <c r="V455" s="301"/>
      <c r="W455" s="301"/>
      <c r="X455" s="301"/>
      <c r="Y455" s="301"/>
      <c r="Z455" s="301"/>
    </row>
    <row r="456" spans="1:26" ht="19.5" customHeight="1" x14ac:dyDescent="0.2">
      <c r="A456" s="301"/>
      <c r="B456" s="301"/>
      <c r="C456" s="64"/>
      <c r="D456" s="99"/>
      <c r="E456" s="301"/>
      <c r="F456" s="301"/>
      <c r="G456" s="301"/>
      <c r="H456" s="301"/>
      <c r="I456" s="301"/>
      <c r="J456" s="301"/>
      <c r="K456" s="301"/>
      <c r="L456" s="301"/>
      <c r="M456" s="301"/>
      <c r="N456" s="301"/>
      <c r="O456" s="301"/>
      <c r="P456" s="301"/>
      <c r="Q456" s="301"/>
      <c r="R456" s="301"/>
      <c r="S456" s="301"/>
      <c r="T456" s="301"/>
      <c r="U456" s="301"/>
      <c r="V456" s="301"/>
      <c r="W456" s="301"/>
      <c r="X456" s="301"/>
      <c r="Y456" s="301"/>
      <c r="Z456" s="301"/>
    </row>
    <row r="457" spans="1:26" ht="19.5" customHeight="1" x14ac:dyDescent="0.2">
      <c r="A457" s="301"/>
      <c r="B457" s="301"/>
      <c r="C457" s="64"/>
      <c r="D457" s="99"/>
      <c r="E457" s="301"/>
      <c r="F457" s="301"/>
      <c r="G457" s="301"/>
      <c r="H457" s="301"/>
      <c r="I457" s="301"/>
      <c r="J457" s="301"/>
      <c r="K457" s="301"/>
      <c r="L457" s="301"/>
      <c r="M457" s="301"/>
      <c r="N457" s="301"/>
      <c r="O457" s="301"/>
      <c r="P457" s="301"/>
      <c r="Q457" s="301"/>
      <c r="R457" s="301"/>
      <c r="S457" s="301"/>
      <c r="T457" s="301"/>
      <c r="U457" s="301"/>
      <c r="V457" s="301"/>
      <c r="W457" s="301"/>
      <c r="X457" s="301"/>
      <c r="Y457" s="301"/>
      <c r="Z457" s="301"/>
    </row>
    <row r="458" spans="1:26" ht="19.5" customHeight="1" x14ac:dyDescent="0.2">
      <c r="A458" s="301"/>
      <c r="B458" s="301"/>
      <c r="C458" s="64"/>
      <c r="D458" s="99"/>
      <c r="E458" s="301"/>
      <c r="F458" s="301"/>
      <c r="G458" s="301"/>
      <c r="H458" s="301"/>
      <c r="I458" s="301"/>
      <c r="J458" s="301"/>
      <c r="K458" s="301"/>
      <c r="L458" s="301"/>
      <c r="M458" s="301"/>
      <c r="N458" s="301"/>
      <c r="O458" s="301"/>
      <c r="P458" s="301"/>
      <c r="Q458" s="301"/>
      <c r="R458" s="301"/>
      <c r="S458" s="301"/>
      <c r="T458" s="301"/>
      <c r="U458" s="301"/>
      <c r="V458" s="301"/>
      <c r="W458" s="301"/>
      <c r="X458" s="301"/>
      <c r="Y458" s="301"/>
      <c r="Z458" s="301"/>
    </row>
    <row r="459" spans="1:26" ht="19.5" customHeight="1" x14ac:dyDescent="0.2">
      <c r="A459" s="301"/>
      <c r="B459" s="301"/>
      <c r="C459" s="64"/>
      <c r="D459" s="99"/>
      <c r="E459" s="301"/>
      <c r="F459" s="301"/>
      <c r="G459" s="301"/>
      <c r="H459" s="301"/>
      <c r="I459" s="301"/>
      <c r="J459" s="301"/>
      <c r="K459" s="301"/>
      <c r="L459" s="301"/>
      <c r="M459" s="301"/>
      <c r="N459" s="301"/>
      <c r="O459" s="301"/>
      <c r="P459" s="301"/>
      <c r="Q459" s="301"/>
      <c r="R459" s="301"/>
      <c r="S459" s="301"/>
      <c r="T459" s="301"/>
      <c r="U459" s="301"/>
      <c r="V459" s="301"/>
      <c r="W459" s="301"/>
      <c r="X459" s="301"/>
      <c r="Y459" s="301"/>
      <c r="Z459" s="301"/>
    </row>
    <row r="460" spans="1:26" ht="19.5" customHeight="1" x14ac:dyDescent="0.2">
      <c r="A460" s="301"/>
      <c r="B460" s="301"/>
      <c r="C460" s="64"/>
      <c r="D460" s="99"/>
      <c r="E460" s="301"/>
      <c r="F460" s="301"/>
      <c r="G460" s="301"/>
      <c r="H460" s="301"/>
      <c r="I460" s="301"/>
      <c r="J460" s="301"/>
      <c r="K460" s="301"/>
      <c r="L460" s="301"/>
      <c r="M460" s="301"/>
      <c r="N460" s="301"/>
      <c r="O460" s="301"/>
      <c r="P460" s="301"/>
      <c r="Q460" s="301"/>
      <c r="R460" s="301"/>
      <c r="S460" s="301"/>
      <c r="T460" s="301"/>
      <c r="U460" s="301"/>
      <c r="V460" s="301"/>
      <c r="W460" s="301"/>
      <c r="X460" s="301"/>
      <c r="Y460" s="301"/>
      <c r="Z460" s="301"/>
    </row>
    <row r="461" spans="1:26" ht="19.5" customHeight="1" x14ac:dyDescent="0.2">
      <c r="A461" s="301"/>
      <c r="B461" s="301"/>
      <c r="C461" s="64"/>
      <c r="D461" s="99"/>
      <c r="E461" s="301"/>
      <c r="F461" s="301"/>
      <c r="G461" s="301"/>
      <c r="H461" s="301"/>
      <c r="I461" s="301"/>
      <c r="J461" s="301"/>
      <c r="K461" s="301"/>
      <c r="L461" s="301"/>
      <c r="M461" s="301"/>
      <c r="N461" s="301"/>
      <c r="O461" s="301"/>
      <c r="P461" s="301"/>
      <c r="Q461" s="301"/>
      <c r="R461" s="301"/>
      <c r="S461" s="301"/>
      <c r="T461" s="301"/>
      <c r="U461" s="301"/>
      <c r="V461" s="301"/>
      <c r="W461" s="301"/>
      <c r="X461" s="301"/>
      <c r="Y461" s="301"/>
      <c r="Z461" s="301"/>
    </row>
    <row r="462" spans="1:26" ht="19.5" customHeight="1" x14ac:dyDescent="0.2">
      <c r="A462" s="301"/>
      <c r="B462" s="301"/>
      <c r="C462" s="64"/>
      <c r="D462" s="99"/>
      <c r="E462" s="301"/>
      <c r="F462" s="301"/>
      <c r="G462" s="301"/>
      <c r="H462" s="301"/>
      <c r="I462" s="301"/>
      <c r="J462" s="301"/>
      <c r="K462" s="301"/>
      <c r="L462" s="301"/>
      <c r="M462" s="301"/>
      <c r="N462" s="301"/>
      <c r="O462" s="301"/>
      <c r="P462" s="301"/>
      <c r="Q462" s="301"/>
      <c r="R462" s="301"/>
      <c r="S462" s="301"/>
      <c r="T462" s="301"/>
      <c r="U462" s="301"/>
      <c r="V462" s="301"/>
      <c r="W462" s="301"/>
      <c r="X462" s="301"/>
      <c r="Y462" s="301"/>
      <c r="Z462" s="301"/>
    </row>
    <row r="463" spans="1:26" ht="19.5" customHeight="1" x14ac:dyDescent="0.2">
      <c r="A463" s="301"/>
      <c r="B463" s="301"/>
      <c r="C463" s="64"/>
      <c r="D463" s="99"/>
      <c r="E463" s="301"/>
      <c r="F463" s="301"/>
      <c r="G463" s="301"/>
      <c r="H463" s="301"/>
      <c r="I463" s="301"/>
      <c r="J463" s="301"/>
      <c r="K463" s="301"/>
      <c r="L463" s="301"/>
      <c r="M463" s="301"/>
      <c r="N463" s="301"/>
      <c r="O463" s="301"/>
      <c r="P463" s="301"/>
      <c r="Q463" s="301"/>
      <c r="R463" s="301"/>
      <c r="S463" s="301"/>
      <c r="T463" s="301"/>
      <c r="U463" s="301"/>
      <c r="V463" s="301"/>
      <c r="W463" s="301"/>
      <c r="X463" s="301"/>
      <c r="Y463" s="301"/>
      <c r="Z463" s="301"/>
    </row>
    <row r="464" spans="1:26" ht="19.5" customHeight="1" x14ac:dyDescent="0.2">
      <c r="A464" s="301"/>
      <c r="B464" s="301"/>
      <c r="C464" s="64"/>
      <c r="D464" s="99"/>
      <c r="E464" s="301"/>
      <c r="F464" s="301"/>
      <c r="G464" s="301"/>
      <c r="H464" s="301"/>
      <c r="I464" s="301"/>
      <c r="J464" s="301"/>
      <c r="K464" s="301"/>
      <c r="L464" s="301"/>
      <c r="M464" s="301"/>
      <c r="N464" s="301"/>
      <c r="O464" s="301"/>
      <c r="P464" s="301"/>
      <c r="Q464" s="301"/>
      <c r="R464" s="301"/>
      <c r="S464" s="301"/>
      <c r="T464" s="301"/>
      <c r="U464" s="301"/>
      <c r="V464" s="301"/>
      <c r="W464" s="301"/>
      <c r="X464" s="301"/>
      <c r="Y464" s="301"/>
      <c r="Z464" s="301"/>
    </row>
    <row r="465" spans="1:26" ht="19.5" customHeight="1" x14ac:dyDescent="0.2">
      <c r="A465" s="301"/>
      <c r="B465" s="301"/>
      <c r="C465" s="64"/>
      <c r="D465" s="99"/>
      <c r="E465" s="301"/>
      <c r="F465" s="301"/>
      <c r="G465" s="301"/>
      <c r="H465" s="301"/>
      <c r="I465" s="301"/>
      <c r="J465" s="301"/>
      <c r="K465" s="301"/>
      <c r="L465" s="301"/>
      <c r="M465" s="301"/>
      <c r="N465" s="301"/>
      <c r="O465" s="301"/>
      <c r="P465" s="301"/>
      <c r="Q465" s="301"/>
      <c r="R465" s="301"/>
      <c r="S465" s="301"/>
      <c r="T465" s="301"/>
      <c r="U465" s="301"/>
      <c r="V465" s="301"/>
      <c r="W465" s="301"/>
      <c r="X465" s="301"/>
      <c r="Y465" s="301"/>
      <c r="Z465" s="301"/>
    </row>
    <row r="466" spans="1:26" ht="19.5" customHeight="1" x14ac:dyDescent="0.2">
      <c r="A466" s="301"/>
      <c r="B466" s="301"/>
      <c r="C466" s="64"/>
      <c r="D466" s="99"/>
      <c r="E466" s="301"/>
      <c r="F466" s="301"/>
      <c r="G466" s="301"/>
      <c r="H466" s="301"/>
      <c r="I466" s="301"/>
      <c r="J466" s="301"/>
      <c r="K466" s="301"/>
      <c r="L466" s="301"/>
      <c r="M466" s="301"/>
      <c r="N466" s="301"/>
      <c r="O466" s="301"/>
      <c r="P466" s="301"/>
      <c r="Q466" s="301"/>
      <c r="R466" s="301"/>
      <c r="S466" s="301"/>
      <c r="T466" s="301"/>
      <c r="U466" s="301"/>
      <c r="V466" s="301"/>
      <c r="W466" s="301"/>
      <c r="X466" s="301"/>
      <c r="Y466" s="301"/>
      <c r="Z466" s="301"/>
    </row>
    <row r="467" spans="1:26" ht="19.5" customHeight="1" x14ac:dyDescent="0.2">
      <c r="A467" s="301"/>
      <c r="B467" s="301"/>
      <c r="C467" s="64"/>
      <c r="D467" s="99"/>
      <c r="E467" s="301"/>
      <c r="F467" s="301"/>
      <c r="G467" s="301"/>
      <c r="H467" s="301"/>
      <c r="I467" s="301"/>
      <c r="J467" s="301"/>
      <c r="K467" s="301"/>
      <c r="L467" s="301"/>
      <c r="M467" s="301"/>
      <c r="N467" s="301"/>
      <c r="O467" s="301"/>
      <c r="P467" s="301"/>
      <c r="Q467" s="301"/>
      <c r="R467" s="301"/>
      <c r="S467" s="301"/>
      <c r="T467" s="301"/>
      <c r="U467" s="301"/>
      <c r="V467" s="301"/>
      <c r="W467" s="301"/>
      <c r="X467" s="301"/>
      <c r="Y467" s="301"/>
      <c r="Z467" s="301"/>
    </row>
    <row r="468" spans="1:26" ht="19.5" customHeight="1" x14ac:dyDescent="0.2">
      <c r="A468" s="301"/>
      <c r="B468" s="301"/>
      <c r="C468" s="64"/>
      <c r="D468" s="99"/>
      <c r="E468" s="301"/>
      <c r="F468" s="301"/>
      <c r="G468" s="301"/>
      <c r="H468" s="301"/>
      <c r="I468" s="301"/>
      <c r="J468" s="301"/>
      <c r="K468" s="301"/>
      <c r="L468" s="301"/>
      <c r="M468" s="301"/>
      <c r="N468" s="301"/>
      <c r="O468" s="301"/>
      <c r="P468" s="301"/>
      <c r="Q468" s="301"/>
      <c r="R468" s="301"/>
      <c r="S468" s="301"/>
      <c r="T468" s="301"/>
      <c r="U468" s="301"/>
      <c r="V468" s="301"/>
      <c r="W468" s="301"/>
      <c r="X468" s="301"/>
      <c r="Y468" s="301"/>
      <c r="Z468" s="301"/>
    </row>
    <row r="469" spans="1:26" ht="19.5" customHeight="1" x14ac:dyDescent="0.2">
      <c r="A469" s="301"/>
      <c r="B469" s="301"/>
      <c r="C469" s="64"/>
      <c r="D469" s="99"/>
      <c r="E469" s="301"/>
      <c r="F469" s="301"/>
      <c r="G469" s="301"/>
      <c r="H469" s="301"/>
      <c r="I469" s="301"/>
      <c r="J469" s="301"/>
      <c r="K469" s="301"/>
      <c r="L469" s="301"/>
      <c r="M469" s="301"/>
      <c r="N469" s="301"/>
      <c r="O469" s="301"/>
      <c r="P469" s="301"/>
      <c r="Q469" s="301"/>
      <c r="R469" s="301"/>
      <c r="S469" s="301"/>
      <c r="T469" s="301"/>
      <c r="U469" s="301"/>
      <c r="V469" s="301"/>
      <c r="W469" s="301"/>
      <c r="X469" s="301"/>
      <c r="Y469" s="301"/>
      <c r="Z469" s="301"/>
    </row>
    <row r="470" spans="1:26" ht="19.5" customHeight="1" x14ac:dyDescent="0.2">
      <c r="A470" s="301"/>
      <c r="B470" s="301"/>
      <c r="C470" s="64"/>
      <c r="D470" s="99"/>
      <c r="E470" s="301"/>
      <c r="F470" s="301"/>
      <c r="G470" s="301"/>
      <c r="H470" s="301"/>
      <c r="I470" s="301"/>
      <c r="J470" s="301"/>
      <c r="K470" s="301"/>
      <c r="L470" s="301"/>
      <c r="M470" s="301"/>
      <c r="N470" s="301"/>
      <c r="O470" s="301"/>
      <c r="P470" s="301"/>
      <c r="Q470" s="301"/>
      <c r="R470" s="301"/>
      <c r="S470" s="301"/>
      <c r="T470" s="301"/>
      <c r="U470" s="301"/>
      <c r="V470" s="301"/>
      <c r="W470" s="301"/>
      <c r="X470" s="301"/>
      <c r="Y470" s="301"/>
      <c r="Z470" s="301"/>
    </row>
    <row r="471" spans="1:26" ht="19.5" customHeight="1" x14ac:dyDescent="0.2">
      <c r="A471" s="301"/>
      <c r="B471" s="301"/>
      <c r="C471" s="64"/>
      <c r="D471" s="99"/>
      <c r="E471" s="301"/>
      <c r="F471" s="301"/>
      <c r="G471" s="301"/>
      <c r="H471" s="301"/>
      <c r="I471" s="301"/>
      <c r="J471" s="301"/>
      <c r="K471" s="301"/>
      <c r="L471" s="301"/>
      <c r="M471" s="301"/>
      <c r="N471" s="301"/>
      <c r="O471" s="301"/>
      <c r="P471" s="301"/>
      <c r="Q471" s="301"/>
      <c r="R471" s="301"/>
      <c r="S471" s="301"/>
      <c r="T471" s="301"/>
      <c r="U471" s="301"/>
      <c r="V471" s="301"/>
      <c r="W471" s="301"/>
      <c r="X471" s="301"/>
      <c r="Y471" s="301"/>
      <c r="Z471" s="301"/>
    </row>
    <row r="472" spans="1:26" ht="19.5" customHeight="1" x14ac:dyDescent="0.2">
      <c r="A472" s="301"/>
      <c r="B472" s="301"/>
      <c r="C472" s="64"/>
      <c r="D472" s="99"/>
      <c r="E472" s="301"/>
      <c r="F472" s="301"/>
      <c r="G472" s="301"/>
      <c r="H472" s="301"/>
      <c r="I472" s="301"/>
      <c r="J472" s="301"/>
      <c r="K472" s="301"/>
      <c r="L472" s="301"/>
      <c r="M472" s="301"/>
      <c r="N472" s="301"/>
      <c r="O472" s="301"/>
      <c r="P472" s="301"/>
      <c r="Q472" s="301"/>
      <c r="R472" s="301"/>
      <c r="S472" s="301"/>
      <c r="T472" s="301"/>
      <c r="U472" s="301"/>
      <c r="V472" s="301"/>
      <c r="W472" s="301"/>
      <c r="X472" s="301"/>
      <c r="Y472" s="301"/>
      <c r="Z472" s="301"/>
    </row>
    <row r="473" spans="1:26" ht="19.5" customHeight="1" x14ac:dyDescent="0.2">
      <c r="A473" s="301"/>
      <c r="B473" s="301"/>
      <c r="C473" s="64"/>
      <c r="D473" s="99"/>
      <c r="E473" s="301"/>
      <c r="F473" s="301"/>
      <c r="G473" s="301"/>
      <c r="H473" s="301"/>
      <c r="I473" s="301"/>
      <c r="J473" s="301"/>
      <c r="K473" s="301"/>
      <c r="L473" s="301"/>
      <c r="M473" s="301"/>
      <c r="N473" s="301"/>
      <c r="O473" s="301"/>
      <c r="P473" s="301"/>
      <c r="Q473" s="301"/>
      <c r="R473" s="301"/>
      <c r="S473" s="301"/>
      <c r="T473" s="301"/>
      <c r="U473" s="301"/>
      <c r="V473" s="301"/>
      <c r="W473" s="301"/>
      <c r="X473" s="301"/>
      <c r="Y473" s="301"/>
      <c r="Z473" s="301"/>
    </row>
    <row r="474" spans="1:26" ht="19.5" customHeight="1" x14ac:dyDescent="0.2">
      <c r="A474" s="301"/>
      <c r="B474" s="301"/>
      <c r="C474" s="64"/>
      <c r="D474" s="99"/>
      <c r="E474" s="301"/>
      <c r="F474" s="301"/>
      <c r="G474" s="301"/>
      <c r="H474" s="301"/>
      <c r="I474" s="301"/>
      <c r="J474" s="301"/>
      <c r="K474" s="301"/>
      <c r="L474" s="301"/>
      <c r="M474" s="301"/>
      <c r="N474" s="301"/>
      <c r="O474" s="301"/>
      <c r="P474" s="301"/>
      <c r="Q474" s="301"/>
      <c r="R474" s="301"/>
      <c r="S474" s="301"/>
      <c r="T474" s="301"/>
      <c r="U474" s="301"/>
      <c r="V474" s="301"/>
      <c r="W474" s="301"/>
      <c r="X474" s="301"/>
      <c r="Y474" s="301"/>
      <c r="Z474" s="301"/>
    </row>
    <row r="475" spans="1:26" ht="19.5" customHeight="1" x14ac:dyDescent="0.2">
      <c r="A475" s="301"/>
      <c r="B475" s="301"/>
      <c r="C475" s="64"/>
      <c r="D475" s="99"/>
      <c r="E475" s="301"/>
      <c r="F475" s="301"/>
      <c r="G475" s="301"/>
      <c r="H475" s="301"/>
      <c r="I475" s="301"/>
      <c r="J475" s="301"/>
      <c r="K475" s="301"/>
      <c r="L475" s="301"/>
      <c r="M475" s="301"/>
      <c r="N475" s="301"/>
      <c r="O475" s="301"/>
      <c r="P475" s="301"/>
      <c r="Q475" s="301"/>
      <c r="R475" s="301"/>
      <c r="S475" s="301"/>
      <c r="T475" s="301"/>
      <c r="U475" s="301"/>
      <c r="V475" s="301"/>
      <c r="W475" s="301"/>
      <c r="X475" s="301"/>
      <c r="Y475" s="301"/>
      <c r="Z475" s="301"/>
    </row>
    <row r="476" spans="1:26" ht="19.5" customHeight="1" x14ac:dyDescent="0.2">
      <c r="A476" s="301"/>
      <c r="B476" s="301"/>
      <c r="C476" s="64"/>
      <c r="D476" s="99"/>
      <c r="E476" s="301"/>
      <c r="F476" s="301"/>
      <c r="G476" s="301"/>
      <c r="H476" s="301"/>
      <c r="I476" s="301"/>
      <c r="J476" s="301"/>
      <c r="K476" s="301"/>
      <c r="L476" s="301"/>
      <c r="M476" s="301"/>
      <c r="N476" s="301"/>
      <c r="O476" s="301"/>
      <c r="P476" s="301"/>
      <c r="Q476" s="301"/>
      <c r="R476" s="301"/>
      <c r="S476" s="301"/>
      <c r="T476" s="301"/>
      <c r="U476" s="301"/>
      <c r="V476" s="301"/>
      <c r="W476" s="301"/>
      <c r="X476" s="301"/>
      <c r="Y476" s="301"/>
      <c r="Z476" s="301"/>
    </row>
    <row r="477" spans="1:26" ht="19.5" customHeight="1" x14ac:dyDescent="0.2">
      <c r="A477" s="301"/>
      <c r="B477" s="301"/>
      <c r="C477" s="64"/>
      <c r="D477" s="99"/>
      <c r="E477" s="301"/>
      <c r="F477" s="301"/>
      <c r="G477" s="301"/>
      <c r="H477" s="301"/>
      <c r="I477" s="301"/>
      <c r="J477" s="301"/>
      <c r="K477" s="301"/>
      <c r="L477" s="301"/>
      <c r="M477" s="301"/>
      <c r="N477" s="301"/>
      <c r="O477" s="301"/>
      <c r="P477" s="301"/>
      <c r="Q477" s="301"/>
      <c r="R477" s="301"/>
      <c r="S477" s="301"/>
      <c r="T477" s="301"/>
      <c r="U477" s="301"/>
      <c r="V477" s="301"/>
      <c r="W477" s="301"/>
      <c r="X477" s="301"/>
      <c r="Y477" s="301"/>
      <c r="Z477" s="301"/>
    </row>
    <row r="478" spans="1:26" ht="19.5" customHeight="1" x14ac:dyDescent="0.2">
      <c r="A478" s="301"/>
      <c r="B478" s="301"/>
      <c r="C478" s="64"/>
      <c r="D478" s="99"/>
      <c r="E478" s="301"/>
      <c r="F478" s="301"/>
      <c r="G478" s="301"/>
      <c r="H478" s="301"/>
      <c r="I478" s="301"/>
      <c r="J478" s="301"/>
      <c r="K478" s="301"/>
      <c r="L478" s="301"/>
      <c r="M478" s="301"/>
      <c r="N478" s="301"/>
      <c r="O478" s="301"/>
      <c r="P478" s="301"/>
      <c r="Q478" s="301"/>
      <c r="R478" s="301"/>
      <c r="S478" s="301"/>
      <c r="T478" s="301"/>
      <c r="U478" s="301"/>
      <c r="V478" s="301"/>
      <c r="W478" s="301"/>
      <c r="X478" s="301"/>
      <c r="Y478" s="301"/>
      <c r="Z478" s="301"/>
    </row>
    <row r="479" spans="1:26" ht="19.5" customHeight="1" x14ac:dyDescent="0.2">
      <c r="A479" s="301"/>
      <c r="B479" s="301"/>
      <c r="C479" s="64"/>
      <c r="D479" s="99"/>
      <c r="E479" s="301"/>
      <c r="F479" s="301"/>
      <c r="G479" s="301"/>
      <c r="H479" s="301"/>
      <c r="I479" s="301"/>
      <c r="J479" s="301"/>
      <c r="K479" s="301"/>
      <c r="L479" s="301"/>
      <c r="M479" s="301"/>
      <c r="N479" s="301"/>
      <c r="O479" s="301"/>
      <c r="P479" s="301"/>
      <c r="Q479" s="301"/>
      <c r="R479" s="301"/>
      <c r="S479" s="301"/>
      <c r="T479" s="301"/>
      <c r="U479" s="301"/>
      <c r="V479" s="301"/>
      <c r="W479" s="301"/>
      <c r="X479" s="301"/>
      <c r="Y479" s="301"/>
      <c r="Z479" s="301"/>
    </row>
    <row r="480" spans="1:26" ht="19.5" customHeight="1" x14ac:dyDescent="0.2">
      <c r="A480" s="301"/>
      <c r="B480" s="301"/>
      <c r="C480" s="64"/>
      <c r="D480" s="99"/>
      <c r="E480" s="301"/>
      <c r="F480" s="301"/>
      <c r="G480" s="301"/>
      <c r="H480" s="301"/>
      <c r="I480" s="301"/>
      <c r="J480" s="301"/>
      <c r="K480" s="301"/>
      <c r="L480" s="301"/>
      <c r="M480" s="301"/>
      <c r="N480" s="301"/>
      <c r="O480" s="301"/>
      <c r="P480" s="301"/>
      <c r="Q480" s="301"/>
      <c r="R480" s="301"/>
      <c r="S480" s="301"/>
      <c r="T480" s="301"/>
      <c r="U480" s="301"/>
      <c r="V480" s="301"/>
      <c r="W480" s="301"/>
      <c r="X480" s="301"/>
      <c r="Y480" s="301"/>
      <c r="Z480" s="301"/>
    </row>
    <row r="481" spans="1:26" ht="19.5" customHeight="1" x14ac:dyDescent="0.2">
      <c r="A481" s="301"/>
      <c r="B481" s="301"/>
      <c r="C481" s="64"/>
      <c r="D481" s="99"/>
      <c r="E481" s="301"/>
      <c r="F481" s="301"/>
      <c r="G481" s="301"/>
      <c r="H481" s="301"/>
      <c r="I481" s="301"/>
      <c r="J481" s="301"/>
      <c r="K481" s="301"/>
      <c r="L481" s="301"/>
      <c r="M481" s="301"/>
      <c r="N481" s="301"/>
      <c r="O481" s="301"/>
      <c r="P481" s="301"/>
      <c r="Q481" s="301"/>
      <c r="R481" s="301"/>
      <c r="S481" s="301"/>
      <c r="T481" s="301"/>
      <c r="U481" s="301"/>
      <c r="V481" s="301"/>
      <c r="W481" s="301"/>
      <c r="X481" s="301"/>
      <c r="Y481" s="301"/>
      <c r="Z481" s="301"/>
    </row>
    <row r="482" spans="1:26" ht="19.5" customHeight="1" x14ac:dyDescent="0.2">
      <c r="A482" s="301"/>
      <c r="B482" s="301"/>
      <c r="C482" s="64"/>
      <c r="D482" s="99"/>
      <c r="E482" s="301"/>
      <c r="F482" s="301"/>
      <c r="G482" s="301"/>
      <c r="H482" s="301"/>
      <c r="I482" s="301"/>
      <c r="J482" s="301"/>
      <c r="K482" s="301"/>
      <c r="L482" s="301"/>
      <c r="M482" s="301"/>
      <c r="N482" s="301"/>
      <c r="O482" s="301"/>
      <c r="P482" s="301"/>
      <c r="Q482" s="301"/>
      <c r="R482" s="301"/>
      <c r="S482" s="301"/>
      <c r="T482" s="301"/>
      <c r="U482" s="301"/>
      <c r="V482" s="301"/>
      <c r="W482" s="301"/>
      <c r="X482" s="301"/>
      <c r="Y482" s="301"/>
      <c r="Z482" s="301"/>
    </row>
    <row r="483" spans="1:26" ht="19.5" customHeight="1" x14ac:dyDescent="0.2">
      <c r="A483" s="301"/>
      <c r="B483" s="301"/>
      <c r="C483" s="64"/>
      <c r="D483" s="99"/>
      <c r="E483" s="301"/>
      <c r="F483" s="301"/>
      <c r="G483" s="301"/>
      <c r="H483" s="301"/>
      <c r="I483" s="301"/>
      <c r="J483" s="301"/>
      <c r="K483" s="301"/>
      <c r="L483" s="301"/>
      <c r="M483" s="301"/>
      <c r="N483" s="301"/>
      <c r="O483" s="301"/>
      <c r="P483" s="301"/>
      <c r="Q483" s="301"/>
      <c r="R483" s="301"/>
      <c r="S483" s="301"/>
      <c r="T483" s="301"/>
      <c r="U483" s="301"/>
      <c r="V483" s="301"/>
      <c r="W483" s="301"/>
      <c r="X483" s="301"/>
      <c r="Y483" s="301"/>
      <c r="Z483" s="301"/>
    </row>
    <row r="484" spans="1:26" ht="19.5" customHeight="1" x14ac:dyDescent="0.2">
      <c r="A484" s="301"/>
      <c r="B484" s="301"/>
      <c r="C484" s="64"/>
      <c r="D484" s="99"/>
      <c r="E484" s="301"/>
      <c r="F484" s="301"/>
      <c r="G484" s="301"/>
      <c r="H484" s="301"/>
      <c r="I484" s="301"/>
      <c r="J484" s="301"/>
      <c r="K484" s="301"/>
      <c r="L484" s="301"/>
      <c r="M484" s="301"/>
      <c r="N484" s="301"/>
      <c r="O484" s="301"/>
      <c r="P484" s="301"/>
      <c r="Q484" s="301"/>
      <c r="R484" s="301"/>
      <c r="S484" s="301"/>
      <c r="T484" s="301"/>
      <c r="U484" s="301"/>
      <c r="V484" s="301"/>
      <c r="W484" s="301"/>
      <c r="X484" s="301"/>
      <c r="Y484" s="301"/>
      <c r="Z484" s="301"/>
    </row>
    <row r="485" spans="1:26" ht="19.5" customHeight="1" x14ac:dyDescent="0.2">
      <c r="A485" s="301"/>
      <c r="B485" s="301"/>
      <c r="C485" s="64"/>
      <c r="D485" s="99"/>
      <c r="E485" s="301"/>
      <c r="F485" s="301"/>
      <c r="G485" s="301"/>
      <c r="H485" s="301"/>
      <c r="I485" s="301"/>
      <c r="J485" s="301"/>
      <c r="K485" s="301"/>
      <c r="L485" s="301"/>
      <c r="M485" s="301"/>
      <c r="N485" s="301"/>
      <c r="O485" s="301"/>
      <c r="P485" s="301"/>
      <c r="Q485" s="301"/>
      <c r="R485" s="301"/>
      <c r="S485" s="301"/>
      <c r="T485" s="301"/>
      <c r="U485" s="301"/>
      <c r="V485" s="301"/>
      <c r="W485" s="301"/>
      <c r="X485" s="301"/>
      <c r="Y485" s="301"/>
      <c r="Z485" s="301"/>
    </row>
    <row r="486" spans="1:26" ht="19.5" customHeight="1" x14ac:dyDescent="0.2">
      <c r="A486" s="301"/>
      <c r="B486" s="301"/>
      <c r="C486" s="64"/>
      <c r="D486" s="99"/>
      <c r="E486" s="301"/>
      <c r="F486" s="301"/>
      <c r="G486" s="301"/>
      <c r="H486" s="301"/>
      <c r="I486" s="301"/>
      <c r="J486" s="301"/>
      <c r="K486" s="301"/>
      <c r="L486" s="301"/>
      <c r="M486" s="301"/>
      <c r="N486" s="301"/>
      <c r="O486" s="301"/>
      <c r="P486" s="301"/>
      <c r="Q486" s="301"/>
      <c r="R486" s="301"/>
      <c r="S486" s="301"/>
      <c r="T486" s="301"/>
      <c r="U486" s="301"/>
      <c r="V486" s="301"/>
      <c r="W486" s="301"/>
      <c r="X486" s="301"/>
      <c r="Y486" s="301"/>
      <c r="Z486" s="301"/>
    </row>
    <row r="487" spans="1:26" ht="19.5" customHeight="1" x14ac:dyDescent="0.2">
      <c r="A487" s="301"/>
      <c r="B487" s="301"/>
      <c r="C487" s="64"/>
      <c r="D487" s="99"/>
      <c r="E487" s="301"/>
      <c r="F487" s="301"/>
      <c r="G487" s="301"/>
      <c r="H487" s="301"/>
      <c r="I487" s="301"/>
      <c r="J487" s="301"/>
      <c r="K487" s="301"/>
      <c r="L487" s="301"/>
      <c r="M487" s="301"/>
      <c r="N487" s="301"/>
      <c r="O487" s="301"/>
      <c r="P487" s="301"/>
      <c r="Q487" s="301"/>
      <c r="R487" s="301"/>
      <c r="S487" s="301"/>
      <c r="T487" s="301"/>
      <c r="U487" s="301"/>
      <c r="V487" s="301"/>
      <c r="W487" s="301"/>
      <c r="X487" s="301"/>
      <c r="Y487" s="301"/>
      <c r="Z487" s="301"/>
    </row>
    <row r="488" spans="1:26" ht="19.5" customHeight="1" x14ac:dyDescent="0.2">
      <c r="A488" s="301"/>
      <c r="B488" s="301"/>
      <c r="C488" s="64"/>
      <c r="D488" s="99"/>
      <c r="E488" s="301"/>
      <c r="F488" s="301"/>
      <c r="G488" s="301"/>
      <c r="H488" s="301"/>
      <c r="I488" s="301"/>
      <c r="J488" s="301"/>
      <c r="K488" s="301"/>
      <c r="L488" s="301"/>
      <c r="M488" s="301"/>
      <c r="N488" s="301"/>
      <c r="O488" s="301"/>
      <c r="P488" s="301"/>
      <c r="Q488" s="301"/>
      <c r="R488" s="301"/>
      <c r="S488" s="301"/>
      <c r="T488" s="301"/>
      <c r="U488" s="301"/>
      <c r="V488" s="301"/>
      <c r="W488" s="301"/>
      <c r="X488" s="301"/>
      <c r="Y488" s="301"/>
      <c r="Z488" s="301"/>
    </row>
    <row r="489" spans="1:26" ht="19.5" customHeight="1" x14ac:dyDescent="0.2">
      <c r="A489" s="301"/>
      <c r="B489" s="301"/>
      <c r="C489" s="64"/>
      <c r="D489" s="99"/>
      <c r="E489" s="301"/>
      <c r="F489" s="301"/>
      <c r="G489" s="301"/>
      <c r="H489" s="301"/>
      <c r="I489" s="301"/>
      <c r="J489" s="301"/>
      <c r="K489" s="301"/>
      <c r="L489" s="301"/>
      <c r="M489" s="301"/>
      <c r="N489" s="301"/>
      <c r="O489" s="301"/>
      <c r="P489" s="301"/>
      <c r="Q489" s="301"/>
      <c r="R489" s="301"/>
      <c r="S489" s="301"/>
      <c r="T489" s="301"/>
      <c r="U489" s="301"/>
      <c r="V489" s="301"/>
      <c r="W489" s="301"/>
      <c r="X489" s="301"/>
      <c r="Y489" s="301"/>
      <c r="Z489" s="301"/>
    </row>
    <row r="490" spans="1:26" ht="19.5" customHeight="1" x14ac:dyDescent="0.2">
      <c r="A490" s="301"/>
      <c r="B490" s="301"/>
      <c r="C490" s="64"/>
      <c r="D490" s="99"/>
      <c r="E490" s="301"/>
      <c r="F490" s="301"/>
      <c r="G490" s="301"/>
      <c r="H490" s="301"/>
      <c r="I490" s="301"/>
      <c r="J490" s="301"/>
      <c r="K490" s="301"/>
      <c r="L490" s="301"/>
      <c r="M490" s="301"/>
      <c r="N490" s="301"/>
      <c r="O490" s="301"/>
      <c r="P490" s="301"/>
      <c r="Q490" s="301"/>
      <c r="R490" s="301"/>
      <c r="S490" s="301"/>
      <c r="T490" s="301"/>
      <c r="U490" s="301"/>
      <c r="V490" s="301"/>
      <c r="W490" s="301"/>
      <c r="X490" s="301"/>
      <c r="Y490" s="301"/>
      <c r="Z490" s="301"/>
    </row>
    <row r="491" spans="1:26" ht="19.5" customHeight="1" x14ac:dyDescent="0.2">
      <c r="A491" s="301"/>
      <c r="B491" s="301"/>
      <c r="C491" s="64"/>
      <c r="D491" s="99"/>
      <c r="E491" s="301"/>
      <c r="F491" s="301"/>
      <c r="G491" s="301"/>
      <c r="H491" s="301"/>
      <c r="I491" s="301"/>
      <c r="J491" s="301"/>
      <c r="K491" s="301"/>
      <c r="L491" s="301"/>
      <c r="M491" s="301"/>
      <c r="N491" s="301"/>
      <c r="O491" s="301"/>
      <c r="P491" s="301"/>
      <c r="Q491" s="301"/>
      <c r="R491" s="301"/>
      <c r="S491" s="301"/>
      <c r="T491" s="301"/>
      <c r="U491" s="301"/>
      <c r="V491" s="301"/>
      <c r="W491" s="301"/>
      <c r="X491" s="301"/>
      <c r="Y491" s="301"/>
      <c r="Z491" s="301"/>
    </row>
    <row r="492" spans="1:26" ht="19.5" customHeight="1" x14ac:dyDescent="0.2">
      <c r="A492" s="301"/>
      <c r="B492" s="301"/>
      <c r="C492" s="64"/>
      <c r="D492" s="99"/>
      <c r="E492" s="301"/>
      <c r="F492" s="301"/>
      <c r="G492" s="301"/>
      <c r="H492" s="301"/>
      <c r="I492" s="301"/>
      <c r="J492" s="301"/>
      <c r="K492" s="301"/>
      <c r="L492" s="301"/>
      <c r="M492" s="301"/>
      <c r="N492" s="301"/>
      <c r="O492" s="301"/>
      <c r="P492" s="301"/>
      <c r="Q492" s="301"/>
      <c r="R492" s="301"/>
      <c r="S492" s="301"/>
      <c r="T492" s="301"/>
      <c r="U492" s="301"/>
      <c r="V492" s="301"/>
      <c r="W492" s="301"/>
      <c r="X492" s="301"/>
      <c r="Y492" s="301"/>
      <c r="Z492" s="301"/>
    </row>
    <row r="493" spans="1:26" ht="19.5" customHeight="1" x14ac:dyDescent="0.2">
      <c r="A493" s="301"/>
      <c r="B493" s="301"/>
      <c r="C493" s="64"/>
      <c r="D493" s="99"/>
      <c r="E493" s="301"/>
      <c r="F493" s="301"/>
      <c r="G493" s="301"/>
      <c r="H493" s="301"/>
      <c r="I493" s="301"/>
      <c r="J493" s="301"/>
      <c r="K493" s="301"/>
      <c r="L493" s="301"/>
      <c r="M493" s="301"/>
      <c r="N493" s="301"/>
      <c r="O493" s="301"/>
      <c r="P493" s="301"/>
      <c r="Q493" s="301"/>
      <c r="R493" s="301"/>
      <c r="S493" s="301"/>
      <c r="T493" s="301"/>
      <c r="U493" s="301"/>
      <c r="V493" s="301"/>
      <c r="W493" s="301"/>
      <c r="X493" s="301"/>
      <c r="Y493" s="301"/>
      <c r="Z493" s="301"/>
    </row>
    <row r="494" spans="1:26" ht="19.5" customHeight="1" x14ac:dyDescent="0.2">
      <c r="A494" s="301"/>
      <c r="B494" s="301"/>
      <c r="C494" s="64"/>
      <c r="D494" s="99"/>
      <c r="E494" s="301"/>
      <c r="F494" s="301"/>
      <c r="G494" s="301"/>
      <c r="H494" s="301"/>
      <c r="I494" s="301"/>
      <c r="J494" s="301"/>
      <c r="K494" s="301"/>
      <c r="L494" s="301"/>
      <c r="M494" s="301"/>
      <c r="N494" s="301"/>
      <c r="O494" s="301"/>
      <c r="P494" s="301"/>
      <c r="Q494" s="301"/>
      <c r="R494" s="301"/>
      <c r="S494" s="301"/>
      <c r="T494" s="301"/>
      <c r="U494" s="301"/>
      <c r="V494" s="301"/>
      <c r="W494" s="301"/>
      <c r="X494" s="301"/>
      <c r="Y494" s="301"/>
      <c r="Z494" s="301"/>
    </row>
    <row r="495" spans="1:26" ht="19.5" customHeight="1" x14ac:dyDescent="0.2">
      <c r="A495" s="301"/>
      <c r="B495" s="301"/>
      <c r="C495" s="64"/>
      <c r="D495" s="99"/>
      <c r="E495" s="301"/>
      <c r="F495" s="301"/>
      <c r="G495" s="301"/>
      <c r="H495" s="301"/>
      <c r="I495" s="301"/>
      <c r="J495" s="301"/>
      <c r="K495" s="301"/>
      <c r="L495" s="301"/>
      <c r="M495" s="301"/>
      <c r="N495" s="301"/>
      <c r="O495" s="301"/>
      <c r="P495" s="301"/>
      <c r="Q495" s="301"/>
      <c r="R495" s="301"/>
      <c r="S495" s="301"/>
      <c r="T495" s="301"/>
      <c r="U495" s="301"/>
      <c r="V495" s="301"/>
      <c r="W495" s="301"/>
      <c r="X495" s="301"/>
      <c r="Y495" s="301"/>
      <c r="Z495" s="301"/>
    </row>
    <row r="496" spans="1:26" ht="19.5" customHeight="1" x14ac:dyDescent="0.2">
      <c r="A496" s="301"/>
      <c r="B496" s="301"/>
      <c r="C496" s="64"/>
      <c r="D496" s="99"/>
      <c r="E496" s="301"/>
      <c r="F496" s="301"/>
      <c r="G496" s="301"/>
      <c r="H496" s="301"/>
      <c r="I496" s="301"/>
      <c r="J496" s="301"/>
      <c r="K496" s="301"/>
      <c r="L496" s="301"/>
      <c r="M496" s="301"/>
      <c r="N496" s="301"/>
      <c r="O496" s="301"/>
      <c r="P496" s="301"/>
      <c r="Q496" s="301"/>
      <c r="R496" s="301"/>
      <c r="S496" s="301"/>
      <c r="T496" s="301"/>
      <c r="U496" s="301"/>
      <c r="V496" s="301"/>
      <c r="W496" s="301"/>
      <c r="X496" s="301"/>
      <c r="Y496" s="301"/>
      <c r="Z496" s="301"/>
    </row>
    <row r="497" spans="1:26" ht="19.5" customHeight="1" x14ac:dyDescent="0.2">
      <c r="A497" s="301"/>
      <c r="B497" s="301"/>
      <c r="C497" s="64"/>
      <c r="D497" s="99"/>
      <c r="E497" s="301"/>
      <c r="F497" s="301"/>
      <c r="G497" s="301"/>
      <c r="H497" s="301"/>
      <c r="I497" s="301"/>
      <c r="J497" s="301"/>
      <c r="K497" s="301"/>
      <c r="L497" s="301"/>
      <c r="M497" s="301"/>
      <c r="N497" s="301"/>
      <c r="O497" s="301"/>
      <c r="P497" s="301"/>
      <c r="Q497" s="301"/>
      <c r="R497" s="301"/>
      <c r="S497" s="301"/>
      <c r="T497" s="301"/>
      <c r="U497" s="301"/>
      <c r="V497" s="301"/>
      <c r="W497" s="301"/>
      <c r="X497" s="301"/>
      <c r="Y497" s="301"/>
      <c r="Z497" s="301"/>
    </row>
    <row r="498" spans="1:26" ht="19.5" customHeight="1" x14ac:dyDescent="0.2">
      <c r="A498" s="301"/>
      <c r="B498" s="301"/>
      <c r="C498" s="64"/>
      <c r="D498" s="99"/>
      <c r="E498" s="301"/>
      <c r="F498" s="301"/>
      <c r="G498" s="301"/>
      <c r="H498" s="301"/>
      <c r="I498" s="301"/>
      <c r="J498" s="301"/>
      <c r="K498" s="301"/>
      <c r="L498" s="301"/>
      <c r="M498" s="301"/>
      <c r="N498" s="301"/>
      <c r="O498" s="301"/>
      <c r="P498" s="301"/>
      <c r="Q498" s="301"/>
      <c r="R498" s="301"/>
      <c r="S498" s="301"/>
      <c r="T498" s="301"/>
      <c r="U498" s="301"/>
      <c r="V498" s="301"/>
      <c r="W498" s="301"/>
      <c r="X498" s="301"/>
      <c r="Y498" s="301"/>
      <c r="Z498" s="301"/>
    </row>
    <row r="499" spans="1:26" ht="19.5" customHeight="1" x14ac:dyDescent="0.2">
      <c r="A499" s="301"/>
      <c r="B499" s="301"/>
      <c r="C499" s="64"/>
      <c r="D499" s="99"/>
      <c r="E499" s="301"/>
      <c r="F499" s="301"/>
      <c r="G499" s="301"/>
      <c r="H499" s="301"/>
      <c r="I499" s="301"/>
      <c r="J499" s="301"/>
      <c r="K499" s="301"/>
      <c r="L499" s="301"/>
      <c r="M499" s="301"/>
      <c r="N499" s="301"/>
      <c r="O499" s="301"/>
      <c r="P499" s="301"/>
      <c r="Q499" s="301"/>
      <c r="R499" s="301"/>
      <c r="S499" s="301"/>
      <c r="T499" s="301"/>
      <c r="U499" s="301"/>
      <c r="V499" s="301"/>
      <c r="W499" s="301"/>
      <c r="X499" s="301"/>
      <c r="Y499" s="301"/>
      <c r="Z499" s="301"/>
    </row>
    <row r="500" spans="1:26" ht="19.5" customHeight="1" x14ac:dyDescent="0.2">
      <c r="A500" s="301"/>
      <c r="B500" s="301"/>
      <c r="C500" s="64"/>
      <c r="D500" s="99"/>
      <c r="E500" s="301"/>
      <c r="F500" s="301"/>
      <c r="G500" s="301"/>
      <c r="H500" s="301"/>
      <c r="I500" s="301"/>
      <c r="J500" s="301"/>
      <c r="K500" s="301"/>
      <c r="L500" s="301"/>
      <c r="M500" s="301"/>
      <c r="N500" s="301"/>
      <c r="O500" s="301"/>
      <c r="P500" s="301"/>
      <c r="Q500" s="301"/>
      <c r="R500" s="301"/>
      <c r="S500" s="301"/>
      <c r="T500" s="301"/>
      <c r="U500" s="301"/>
      <c r="V500" s="301"/>
      <c r="W500" s="301"/>
      <c r="X500" s="301"/>
      <c r="Y500" s="301"/>
      <c r="Z500" s="301"/>
    </row>
    <row r="501" spans="1:26" ht="19.5" customHeight="1" x14ac:dyDescent="0.2">
      <c r="A501" s="301"/>
      <c r="B501" s="301"/>
      <c r="C501" s="64"/>
      <c r="D501" s="99"/>
      <c r="E501" s="301"/>
      <c r="F501" s="301"/>
      <c r="G501" s="301"/>
      <c r="H501" s="301"/>
      <c r="I501" s="301"/>
      <c r="J501" s="301"/>
      <c r="K501" s="301"/>
      <c r="L501" s="301"/>
      <c r="M501" s="301"/>
      <c r="N501" s="301"/>
      <c r="O501" s="301"/>
      <c r="P501" s="301"/>
      <c r="Q501" s="301"/>
      <c r="R501" s="301"/>
      <c r="S501" s="301"/>
      <c r="T501" s="301"/>
      <c r="U501" s="301"/>
      <c r="V501" s="301"/>
      <c r="W501" s="301"/>
      <c r="X501" s="301"/>
      <c r="Y501" s="301"/>
      <c r="Z501" s="301"/>
    </row>
    <row r="502" spans="1:26" ht="19.5" customHeight="1" x14ac:dyDescent="0.2">
      <c r="A502" s="301"/>
      <c r="B502" s="301"/>
      <c r="C502" s="64"/>
      <c r="D502" s="99"/>
      <c r="E502" s="301"/>
      <c r="F502" s="301"/>
      <c r="G502" s="301"/>
      <c r="H502" s="301"/>
      <c r="I502" s="301"/>
      <c r="J502" s="301"/>
      <c r="K502" s="301"/>
      <c r="L502" s="301"/>
      <c r="M502" s="301"/>
      <c r="N502" s="301"/>
      <c r="O502" s="301"/>
      <c r="P502" s="301"/>
      <c r="Q502" s="301"/>
      <c r="R502" s="301"/>
      <c r="S502" s="301"/>
      <c r="T502" s="301"/>
      <c r="U502" s="301"/>
      <c r="V502" s="301"/>
      <c r="W502" s="301"/>
      <c r="X502" s="301"/>
      <c r="Y502" s="301"/>
      <c r="Z502" s="301"/>
    </row>
    <row r="503" spans="1:26" ht="19.5" customHeight="1" x14ac:dyDescent="0.2">
      <c r="A503" s="301"/>
      <c r="B503" s="301"/>
      <c r="C503" s="64"/>
      <c r="D503" s="99"/>
      <c r="E503" s="301"/>
      <c r="F503" s="301"/>
      <c r="G503" s="301"/>
      <c r="H503" s="301"/>
      <c r="I503" s="301"/>
      <c r="J503" s="301"/>
      <c r="K503" s="301"/>
      <c r="L503" s="301"/>
      <c r="M503" s="301"/>
      <c r="N503" s="301"/>
      <c r="O503" s="301"/>
      <c r="P503" s="301"/>
      <c r="Q503" s="301"/>
      <c r="R503" s="301"/>
      <c r="S503" s="301"/>
      <c r="T503" s="301"/>
      <c r="U503" s="301"/>
      <c r="V503" s="301"/>
      <c r="W503" s="301"/>
      <c r="X503" s="301"/>
      <c r="Y503" s="301"/>
      <c r="Z503" s="301"/>
    </row>
    <row r="504" spans="1:26" ht="19.5" customHeight="1" x14ac:dyDescent="0.2">
      <c r="A504" s="301"/>
      <c r="B504" s="301"/>
      <c r="C504" s="64"/>
      <c r="D504" s="99"/>
      <c r="E504" s="301"/>
      <c r="F504" s="301"/>
      <c r="G504" s="301"/>
      <c r="H504" s="301"/>
      <c r="I504" s="301"/>
      <c r="J504" s="301"/>
      <c r="K504" s="301"/>
      <c r="L504" s="301"/>
      <c r="M504" s="301"/>
      <c r="N504" s="301"/>
      <c r="O504" s="301"/>
      <c r="P504" s="301"/>
      <c r="Q504" s="301"/>
      <c r="R504" s="301"/>
      <c r="S504" s="301"/>
      <c r="T504" s="301"/>
      <c r="U504" s="301"/>
      <c r="V504" s="301"/>
      <c r="W504" s="301"/>
      <c r="X504" s="301"/>
      <c r="Y504" s="301"/>
      <c r="Z504" s="301"/>
    </row>
    <row r="505" spans="1:26" ht="19.5" customHeight="1" x14ac:dyDescent="0.2">
      <c r="A505" s="301"/>
      <c r="B505" s="301"/>
      <c r="C505" s="64"/>
      <c r="D505" s="99"/>
      <c r="E505" s="301"/>
      <c r="F505" s="301"/>
      <c r="G505" s="301"/>
      <c r="H505" s="301"/>
      <c r="I505" s="301"/>
      <c r="J505" s="301"/>
      <c r="K505" s="301"/>
      <c r="L505" s="301"/>
      <c r="M505" s="301"/>
      <c r="N505" s="301"/>
      <c r="O505" s="301"/>
      <c r="P505" s="301"/>
      <c r="Q505" s="301"/>
      <c r="R505" s="301"/>
      <c r="S505" s="301"/>
      <c r="T505" s="301"/>
      <c r="U505" s="301"/>
      <c r="V505" s="301"/>
      <c r="W505" s="301"/>
      <c r="X505" s="301"/>
      <c r="Y505" s="301"/>
      <c r="Z505" s="301"/>
    </row>
    <row r="506" spans="1:26" ht="19.5" customHeight="1" x14ac:dyDescent="0.2">
      <c r="A506" s="301"/>
      <c r="B506" s="301"/>
      <c r="C506" s="64"/>
      <c r="D506" s="99"/>
      <c r="E506" s="301"/>
      <c r="F506" s="301"/>
      <c r="G506" s="301"/>
      <c r="H506" s="301"/>
      <c r="I506" s="301"/>
      <c r="J506" s="301"/>
      <c r="K506" s="301"/>
      <c r="L506" s="301"/>
      <c r="M506" s="301"/>
      <c r="N506" s="301"/>
      <c r="O506" s="301"/>
      <c r="P506" s="301"/>
      <c r="Q506" s="301"/>
      <c r="R506" s="301"/>
      <c r="S506" s="301"/>
      <c r="T506" s="301"/>
      <c r="U506" s="301"/>
      <c r="V506" s="301"/>
      <c r="W506" s="301"/>
      <c r="X506" s="301"/>
      <c r="Y506" s="301"/>
      <c r="Z506" s="301"/>
    </row>
    <row r="507" spans="1:26" ht="19.5" customHeight="1" x14ac:dyDescent="0.2">
      <c r="A507" s="301"/>
      <c r="B507" s="301"/>
      <c r="C507" s="64"/>
      <c r="D507" s="99"/>
      <c r="E507" s="301"/>
      <c r="F507" s="301"/>
      <c r="G507" s="301"/>
      <c r="H507" s="301"/>
      <c r="I507" s="301"/>
      <c r="J507" s="301"/>
      <c r="K507" s="301"/>
      <c r="L507" s="301"/>
      <c r="M507" s="301"/>
      <c r="N507" s="301"/>
      <c r="O507" s="301"/>
      <c r="P507" s="301"/>
      <c r="Q507" s="301"/>
      <c r="R507" s="301"/>
      <c r="S507" s="301"/>
      <c r="T507" s="301"/>
      <c r="U507" s="301"/>
      <c r="V507" s="301"/>
      <c r="W507" s="301"/>
      <c r="X507" s="301"/>
      <c r="Y507" s="301"/>
      <c r="Z507" s="301"/>
    </row>
    <row r="508" spans="1:26" ht="19.5" customHeight="1" x14ac:dyDescent="0.2">
      <c r="A508" s="301"/>
      <c r="B508" s="301"/>
      <c r="C508" s="64"/>
      <c r="D508" s="99"/>
      <c r="E508" s="301"/>
      <c r="F508" s="301"/>
      <c r="G508" s="301"/>
      <c r="H508" s="301"/>
      <c r="I508" s="301"/>
      <c r="J508" s="301"/>
      <c r="K508" s="301"/>
      <c r="L508" s="301"/>
      <c r="M508" s="301"/>
      <c r="N508" s="301"/>
      <c r="O508" s="301"/>
      <c r="P508" s="301"/>
      <c r="Q508" s="301"/>
      <c r="R508" s="301"/>
      <c r="S508" s="301"/>
      <c r="T508" s="301"/>
      <c r="U508" s="301"/>
      <c r="V508" s="301"/>
      <c r="W508" s="301"/>
      <c r="X508" s="301"/>
      <c r="Y508" s="301"/>
      <c r="Z508" s="301"/>
    </row>
    <row r="509" spans="1:26" ht="19.5" customHeight="1" x14ac:dyDescent="0.2">
      <c r="A509" s="301"/>
      <c r="B509" s="301"/>
      <c r="C509" s="64"/>
      <c r="D509" s="99"/>
      <c r="E509" s="301"/>
      <c r="F509" s="301"/>
      <c r="G509" s="301"/>
      <c r="H509" s="301"/>
      <c r="I509" s="301"/>
      <c r="J509" s="301"/>
      <c r="K509" s="301"/>
      <c r="L509" s="301"/>
      <c r="M509" s="301"/>
      <c r="N509" s="301"/>
      <c r="O509" s="301"/>
      <c r="P509" s="301"/>
      <c r="Q509" s="301"/>
      <c r="R509" s="301"/>
      <c r="S509" s="301"/>
      <c r="T509" s="301"/>
      <c r="U509" s="301"/>
      <c r="V509" s="301"/>
      <c r="W509" s="301"/>
      <c r="X509" s="301"/>
      <c r="Y509" s="301"/>
      <c r="Z509" s="301"/>
    </row>
    <row r="510" spans="1:26" ht="19.5" customHeight="1" x14ac:dyDescent="0.2">
      <c r="A510" s="301"/>
      <c r="B510" s="301"/>
      <c r="C510" s="64"/>
      <c r="D510" s="99"/>
      <c r="E510" s="301"/>
      <c r="F510" s="301"/>
      <c r="G510" s="301"/>
      <c r="H510" s="301"/>
      <c r="I510" s="301"/>
      <c r="J510" s="301"/>
      <c r="K510" s="301"/>
      <c r="L510" s="301"/>
      <c r="M510" s="301"/>
      <c r="N510" s="301"/>
      <c r="O510" s="301"/>
      <c r="P510" s="301"/>
      <c r="Q510" s="301"/>
      <c r="R510" s="301"/>
      <c r="S510" s="301"/>
      <c r="T510" s="301"/>
      <c r="U510" s="301"/>
      <c r="V510" s="301"/>
      <c r="W510" s="301"/>
      <c r="X510" s="301"/>
      <c r="Y510" s="301"/>
      <c r="Z510" s="301"/>
    </row>
    <row r="511" spans="1:26" ht="19.5" customHeight="1" x14ac:dyDescent="0.2">
      <c r="A511" s="301"/>
      <c r="B511" s="301"/>
      <c r="C511" s="64"/>
      <c r="D511" s="99"/>
      <c r="E511" s="301"/>
      <c r="F511" s="301"/>
      <c r="G511" s="301"/>
      <c r="H511" s="301"/>
      <c r="I511" s="301"/>
      <c r="J511" s="301"/>
      <c r="K511" s="301"/>
      <c r="L511" s="301"/>
      <c r="M511" s="301"/>
      <c r="N511" s="301"/>
      <c r="O511" s="301"/>
      <c r="P511" s="301"/>
      <c r="Q511" s="301"/>
      <c r="R511" s="301"/>
      <c r="S511" s="301"/>
      <c r="T511" s="301"/>
      <c r="U511" s="301"/>
      <c r="V511" s="301"/>
      <c r="W511" s="301"/>
      <c r="X511" s="301"/>
      <c r="Y511" s="301"/>
      <c r="Z511" s="301"/>
    </row>
    <row r="512" spans="1:26" ht="19.5" customHeight="1" x14ac:dyDescent="0.2">
      <c r="A512" s="301"/>
      <c r="B512" s="301"/>
      <c r="C512" s="64"/>
      <c r="D512" s="99"/>
      <c r="E512" s="301"/>
      <c r="F512" s="301"/>
      <c r="G512" s="301"/>
      <c r="H512" s="301"/>
      <c r="I512" s="301"/>
      <c r="J512" s="301"/>
      <c r="K512" s="301"/>
      <c r="L512" s="301"/>
      <c r="M512" s="301"/>
      <c r="N512" s="301"/>
      <c r="O512" s="301"/>
      <c r="P512" s="301"/>
      <c r="Q512" s="301"/>
      <c r="R512" s="301"/>
      <c r="S512" s="301"/>
      <c r="T512" s="301"/>
      <c r="U512" s="301"/>
      <c r="V512" s="301"/>
      <c r="W512" s="301"/>
      <c r="X512" s="301"/>
      <c r="Y512" s="301"/>
      <c r="Z512" s="301"/>
    </row>
    <row r="513" spans="1:26" ht="19.5" customHeight="1" x14ac:dyDescent="0.2">
      <c r="A513" s="301"/>
      <c r="B513" s="301"/>
      <c r="C513" s="64"/>
      <c r="D513" s="99"/>
      <c r="E513" s="301"/>
      <c r="F513" s="301"/>
      <c r="G513" s="301"/>
      <c r="H513" s="301"/>
      <c r="I513" s="301"/>
      <c r="J513" s="301"/>
      <c r="K513" s="301"/>
      <c r="L513" s="301"/>
      <c r="M513" s="301"/>
      <c r="N513" s="301"/>
      <c r="O513" s="301"/>
      <c r="P513" s="301"/>
      <c r="Q513" s="301"/>
      <c r="R513" s="301"/>
      <c r="S513" s="301"/>
      <c r="T513" s="301"/>
      <c r="U513" s="301"/>
      <c r="V513" s="301"/>
      <c r="W513" s="301"/>
      <c r="X513" s="301"/>
      <c r="Y513" s="301"/>
      <c r="Z513" s="301"/>
    </row>
    <row r="514" spans="1:26" ht="19.5" customHeight="1" x14ac:dyDescent="0.2">
      <c r="A514" s="301"/>
      <c r="B514" s="301"/>
      <c r="C514" s="64"/>
      <c r="D514" s="99"/>
      <c r="E514" s="301"/>
      <c r="F514" s="301"/>
      <c r="G514" s="301"/>
      <c r="H514" s="301"/>
      <c r="I514" s="301"/>
      <c r="J514" s="301"/>
      <c r="K514" s="301"/>
      <c r="L514" s="301"/>
      <c r="M514" s="301"/>
      <c r="N514" s="301"/>
      <c r="O514" s="301"/>
      <c r="P514" s="301"/>
      <c r="Q514" s="301"/>
      <c r="R514" s="301"/>
      <c r="S514" s="301"/>
      <c r="T514" s="301"/>
      <c r="U514" s="301"/>
      <c r="V514" s="301"/>
      <c r="W514" s="301"/>
      <c r="X514" s="301"/>
      <c r="Y514" s="301"/>
      <c r="Z514" s="301"/>
    </row>
    <row r="515" spans="1:26" ht="19.5" customHeight="1" x14ac:dyDescent="0.2">
      <c r="A515" s="301"/>
      <c r="B515" s="301"/>
      <c r="C515" s="64"/>
      <c r="D515" s="99"/>
      <c r="E515" s="301"/>
      <c r="F515" s="301"/>
      <c r="G515" s="301"/>
      <c r="H515" s="301"/>
      <c r="I515" s="301"/>
      <c r="J515" s="301"/>
      <c r="K515" s="301"/>
      <c r="L515" s="301"/>
      <c r="M515" s="301"/>
      <c r="N515" s="301"/>
      <c r="O515" s="301"/>
      <c r="P515" s="301"/>
      <c r="Q515" s="301"/>
      <c r="R515" s="301"/>
      <c r="S515" s="301"/>
      <c r="T515" s="301"/>
      <c r="U515" s="301"/>
      <c r="V515" s="301"/>
      <c r="W515" s="301"/>
      <c r="X515" s="301"/>
      <c r="Y515" s="301"/>
      <c r="Z515" s="301"/>
    </row>
    <row r="516" spans="1:26" ht="19.5" customHeight="1" x14ac:dyDescent="0.2">
      <c r="A516" s="301"/>
      <c r="B516" s="301"/>
      <c r="C516" s="64"/>
      <c r="D516" s="99"/>
      <c r="E516" s="301"/>
      <c r="F516" s="301"/>
      <c r="G516" s="301"/>
      <c r="H516" s="301"/>
      <c r="I516" s="301"/>
      <c r="J516" s="301"/>
      <c r="K516" s="301"/>
      <c r="L516" s="301"/>
      <c r="M516" s="301"/>
      <c r="N516" s="301"/>
      <c r="O516" s="301"/>
      <c r="P516" s="301"/>
      <c r="Q516" s="301"/>
      <c r="R516" s="301"/>
      <c r="S516" s="301"/>
      <c r="T516" s="301"/>
      <c r="U516" s="301"/>
      <c r="V516" s="301"/>
      <c r="W516" s="301"/>
      <c r="X516" s="301"/>
      <c r="Y516" s="301"/>
      <c r="Z516" s="301"/>
    </row>
    <row r="517" spans="1:26" ht="19.5" customHeight="1" x14ac:dyDescent="0.2">
      <c r="A517" s="301"/>
      <c r="B517" s="301"/>
      <c r="C517" s="64"/>
      <c r="D517" s="99"/>
      <c r="E517" s="301"/>
      <c r="F517" s="301"/>
      <c r="G517" s="301"/>
      <c r="H517" s="301"/>
      <c r="I517" s="301"/>
      <c r="J517" s="301"/>
      <c r="K517" s="301"/>
      <c r="L517" s="301"/>
      <c r="M517" s="301"/>
      <c r="N517" s="301"/>
      <c r="O517" s="301"/>
      <c r="P517" s="301"/>
      <c r="Q517" s="301"/>
      <c r="R517" s="301"/>
      <c r="S517" s="301"/>
      <c r="T517" s="301"/>
      <c r="U517" s="301"/>
      <c r="V517" s="301"/>
      <c r="W517" s="301"/>
      <c r="X517" s="301"/>
      <c r="Y517" s="301"/>
      <c r="Z517" s="301"/>
    </row>
    <row r="518" spans="1:26" ht="19.5" customHeight="1" x14ac:dyDescent="0.2">
      <c r="A518" s="301"/>
      <c r="B518" s="301"/>
      <c r="C518" s="64"/>
      <c r="D518" s="99"/>
      <c r="E518" s="301"/>
      <c r="F518" s="301"/>
      <c r="G518" s="301"/>
      <c r="H518" s="301"/>
      <c r="I518" s="301"/>
      <c r="J518" s="301"/>
      <c r="K518" s="301"/>
      <c r="L518" s="301"/>
      <c r="M518" s="301"/>
      <c r="N518" s="301"/>
      <c r="O518" s="301"/>
      <c r="P518" s="301"/>
      <c r="Q518" s="301"/>
      <c r="R518" s="301"/>
      <c r="S518" s="301"/>
      <c r="T518" s="301"/>
      <c r="U518" s="301"/>
      <c r="V518" s="301"/>
      <c r="W518" s="301"/>
      <c r="X518" s="301"/>
      <c r="Y518" s="301"/>
      <c r="Z518" s="301"/>
    </row>
    <row r="519" spans="1:26" ht="19.5" customHeight="1" x14ac:dyDescent="0.2">
      <c r="A519" s="301"/>
      <c r="B519" s="301"/>
      <c r="C519" s="64"/>
      <c r="D519" s="99"/>
      <c r="E519" s="301"/>
      <c r="F519" s="301"/>
      <c r="G519" s="301"/>
      <c r="H519" s="301"/>
      <c r="I519" s="301"/>
      <c r="J519" s="301"/>
      <c r="K519" s="301"/>
      <c r="L519" s="301"/>
      <c r="M519" s="301"/>
      <c r="N519" s="301"/>
      <c r="O519" s="301"/>
      <c r="P519" s="301"/>
      <c r="Q519" s="301"/>
      <c r="R519" s="301"/>
      <c r="S519" s="301"/>
      <c r="T519" s="301"/>
      <c r="U519" s="301"/>
      <c r="V519" s="301"/>
      <c r="W519" s="301"/>
      <c r="X519" s="301"/>
      <c r="Y519" s="301"/>
      <c r="Z519" s="301"/>
    </row>
    <row r="520" spans="1:26" ht="19.5" customHeight="1" x14ac:dyDescent="0.2">
      <c r="A520" s="301"/>
      <c r="B520" s="301"/>
      <c r="C520" s="64"/>
      <c r="D520" s="99"/>
      <c r="E520" s="301"/>
      <c r="F520" s="301"/>
      <c r="G520" s="301"/>
      <c r="H520" s="301"/>
      <c r="I520" s="301"/>
      <c r="J520" s="301"/>
      <c r="K520" s="301"/>
      <c r="L520" s="301"/>
      <c r="M520" s="301"/>
      <c r="N520" s="301"/>
      <c r="O520" s="301"/>
      <c r="P520" s="301"/>
      <c r="Q520" s="301"/>
      <c r="R520" s="301"/>
      <c r="S520" s="301"/>
      <c r="T520" s="301"/>
      <c r="U520" s="301"/>
      <c r="V520" s="301"/>
      <c r="W520" s="301"/>
      <c r="X520" s="301"/>
      <c r="Y520" s="301"/>
      <c r="Z520" s="301"/>
    </row>
    <row r="521" spans="1:26" ht="19.5" customHeight="1" x14ac:dyDescent="0.2">
      <c r="A521" s="301"/>
      <c r="B521" s="301"/>
      <c r="C521" s="64"/>
      <c r="D521" s="99"/>
      <c r="E521" s="301"/>
      <c r="F521" s="301"/>
      <c r="G521" s="301"/>
      <c r="H521" s="301"/>
      <c r="I521" s="301"/>
      <c r="J521" s="301"/>
      <c r="K521" s="301"/>
      <c r="L521" s="301"/>
      <c r="M521" s="301"/>
      <c r="N521" s="301"/>
      <c r="O521" s="301"/>
      <c r="P521" s="301"/>
      <c r="Q521" s="301"/>
      <c r="R521" s="301"/>
      <c r="S521" s="301"/>
      <c r="T521" s="301"/>
      <c r="U521" s="301"/>
      <c r="V521" s="301"/>
      <c r="W521" s="301"/>
      <c r="X521" s="301"/>
      <c r="Y521" s="301"/>
      <c r="Z521" s="301"/>
    </row>
    <row r="522" spans="1:26" ht="19.5" customHeight="1" x14ac:dyDescent="0.2">
      <c r="A522" s="301"/>
      <c r="B522" s="301"/>
      <c r="C522" s="64"/>
      <c r="D522" s="99"/>
      <c r="E522" s="301"/>
      <c r="F522" s="301"/>
      <c r="G522" s="301"/>
      <c r="H522" s="301"/>
      <c r="I522" s="301"/>
      <c r="J522" s="301"/>
      <c r="K522" s="301"/>
      <c r="L522" s="301"/>
      <c r="M522" s="301"/>
      <c r="N522" s="301"/>
      <c r="O522" s="301"/>
      <c r="P522" s="301"/>
      <c r="Q522" s="301"/>
      <c r="R522" s="301"/>
      <c r="S522" s="301"/>
      <c r="T522" s="301"/>
      <c r="U522" s="301"/>
      <c r="V522" s="301"/>
      <c r="W522" s="301"/>
      <c r="X522" s="301"/>
      <c r="Y522" s="301"/>
      <c r="Z522" s="301"/>
    </row>
    <row r="523" spans="1:26" ht="19.5" customHeight="1" x14ac:dyDescent="0.2">
      <c r="A523" s="301"/>
      <c r="B523" s="301"/>
      <c r="C523" s="64"/>
      <c r="D523" s="99"/>
      <c r="E523" s="301"/>
      <c r="F523" s="301"/>
      <c r="G523" s="301"/>
      <c r="H523" s="301"/>
      <c r="I523" s="301"/>
      <c r="J523" s="301"/>
      <c r="K523" s="301"/>
      <c r="L523" s="301"/>
      <c r="M523" s="301"/>
      <c r="N523" s="301"/>
      <c r="O523" s="301"/>
      <c r="P523" s="301"/>
      <c r="Q523" s="301"/>
      <c r="R523" s="301"/>
      <c r="S523" s="301"/>
      <c r="T523" s="301"/>
      <c r="U523" s="301"/>
      <c r="V523" s="301"/>
      <c r="W523" s="301"/>
      <c r="X523" s="301"/>
      <c r="Y523" s="301"/>
      <c r="Z523" s="301"/>
    </row>
    <row r="524" spans="1:26" ht="19.5" customHeight="1" x14ac:dyDescent="0.2">
      <c r="A524" s="301"/>
      <c r="B524" s="301"/>
      <c r="C524" s="64"/>
      <c r="D524" s="99"/>
      <c r="E524" s="301"/>
      <c r="F524" s="301"/>
      <c r="G524" s="301"/>
      <c r="H524" s="301"/>
      <c r="I524" s="301"/>
      <c r="J524" s="301"/>
      <c r="K524" s="301"/>
      <c r="L524" s="301"/>
      <c r="M524" s="301"/>
      <c r="N524" s="301"/>
      <c r="O524" s="301"/>
      <c r="P524" s="301"/>
      <c r="Q524" s="301"/>
      <c r="R524" s="301"/>
      <c r="S524" s="301"/>
      <c r="T524" s="301"/>
      <c r="U524" s="301"/>
      <c r="V524" s="301"/>
      <c r="W524" s="301"/>
      <c r="X524" s="301"/>
      <c r="Y524" s="301"/>
      <c r="Z524" s="301"/>
    </row>
    <row r="525" spans="1:26" ht="19.5" customHeight="1" x14ac:dyDescent="0.2">
      <c r="A525" s="301"/>
      <c r="B525" s="301"/>
      <c r="C525" s="64"/>
      <c r="D525" s="99"/>
      <c r="E525" s="301"/>
      <c r="F525" s="301"/>
      <c r="G525" s="301"/>
      <c r="H525" s="301"/>
      <c r="I525" s="301"/>
      <c r="J525" s="301"/>
      <c r="K525" s="301"/>
      <c r="L525" s="301"/>
      <c r="M525" s="301"/>
      <c r="N525" s="301"/>
      <c r="O525" s="301"/>
      <c r="P525" s="301"/>
      <c r="Q525" s="301"/>
      <c r="R525" s="301"/>
      <c r="S525" s="301"/>
      <c r="T525" s="301"/>
      <c r="U525" s="301"/>
      <c r="V525" s="301"/>
      <c r="W525" s="301"/>
      <c r="X525" s="301"/>
      <c r="Y525" s="301"/>
      <c r="Z525" s="301"/>
    </row>
    <row r="526" spans="1:26" ht="19.5" customHeight="1" x14ac:dyDescent="0.2">
      <c r="A526" s="301"/>
      <c r="B526" s="301"/>
      <c r="C526" s="64"/>
      <c r="D526" s="99"/>
      <c r="E526" s="301"/>
      <c r="F526" s="301"/>
      <c r="G526" s="301"/>
      <c r="H526" s="301"/>
      <c r="I526" s="301"/>
      <c r="J526" s="301"/>
      <c r="K526" s="301"/>
      <c r="L526" s="301"/>
      <c r="M526" s="301"/>
      <c r="N526" s="301"/>
      <c r="O526" s="301"/>
      <c r="P526" s="301"/>
      <c r="Q526" s="301"/>
      <c r="R526" s="301"/>
      <c r="S526" s="301"/>
      <c r="T526" s="301"/>
      <c r="U526" s="301"/>
      <c r="V526" s="301"/>
      <c r="W526" s="301"/>
      <c r="X526" s="301"/>
      <c r="Y526" s="301"/>
      <c r="Z526" s="301"/>
    </row>
    <row r="527" spans="1:26" ht="19.5" customHeight="1" x14ac:dyDescent="0.2">
      <c r="A527" s="301"/>
      <c r="B527" s="301"/>
      <c r="C527" s="64"/>
      <c r="D527" s="99"/>
      <c r="E527" s="301"/>
      <c r="F527" s="301"/>
      <c r="G527" s="301"/>
      <c r="H527" s="301"/>
      <c r="I527" s="301"/>
      <c r="J527" s="301"/>
      <c r="K527" s="301"/>
      <c r="L527" s="301"/>
      <c r="M527" s="301"/>
      <c r="N527" s="301"/>
      <c r="O527" s="301"/>
      <c r="P527" s="301"/>
      <c r="Q527" s="301"/>
      <c r="R527" s="301"/>
      <c r="S527" s="301"/>
      <c r="T527" s="301"/>
      <c r="U527" s="301"/>
      <c r="V527" s="301"/>
      <c r="W527" s="301"/>
      <c r="X527" s="301"/>
      <c r="Y527" s="301"/>
      <c r="Z527" s="301"/>
    </row>
    <row r="528" spans="1:26" ht="19.5" customHeight="1" x14ac:dyDescent="0.2">
      <c r="A528" s="301"/>
      <c r="B528" s="301"/>
      <c r="C528" s="64"/>
      <c r="D528" s="99"/>
      <c r="E528" s="301"/>
      <c r="F528" s="301"/>
      <c r="G528" s="301"/>
      <c r="H528" s="301"/>
      <c r="I528" s="301"/>
      <c r="J528" s="301"/>
      <c r="K528" s="301"/>
      <c r="L528" s="301"/>
      <c r="M528" s="301"/>
      <c r="N528" s="301"/>
      <c r="O528" s="301"/>
      <c r="P528" s="301"/>
      <c r="Q528" s="301"/>
      <c r="R528" s="301"/>
      <c r="S528" s="301"/>
      <c r="T528" s="301"/>
      <c r="U528" s="301"/>
      <c r="V528" s="301"/>
      <c r="W528" s="301"/>
      <c r="X528" s="301"/>
      <c r="Y528" s="301"/>
      <c r="Z528" s="301"/>
    </row>
    <row r="529" spans="1:26" ht="19.5" customHeight="1" x14ac:dyDescent="0.2">
      <c r="A529" s="301"/>
      <c r="B529" s="301"/>
      <c r="C529" s="64"/>
      <c r="D529" s="99"/>
      <c r="E529" s="301"/>
      <c r="F529" s="301"/>
      <c r="G529" s="301"/>
      <c r="H529" s="301"/>
      <c r="I529" s="301"/>
      <c r="J529" s="301"/>
      <c r="K529" s="301"/>
      <c r="L529" s="301"/>
      <c r="M529" s="301"/>
      <c r="N529" s="301"/>
      <c r="O529" s="301"/>
      <c r="P529" s="301"/>
      <c r="Q529" s="301"/>
      <c r="R529" s="301"/>
      <c r="S529" s="301"/>
      <c r="T529" s="301"/>
      <c r="U529" s="301"/>
      <c r="V529" s="301"/>
      <c r="W529" s="301"/>
      <c r="X529" s="301"/>
      <c r="Y529" s="301"/>
      <c r="Z529" s="301"/>
    </row>
    <row r="530" spans="1:26" ht="19.5" customHeight="1" x14ac:dyDescent="0.2">
      <c r="A530" s="301"/>
      <c r="B530" s="301"/>
      <c r="C530" s="64"/>
      <c r="D530" s="99"/>
      <c r="E530" s="301"/>
      <c r="F530" s="301"/>
      <c r="G530" s="301"/>
      <c r="H530" s="301"/>
      <c r="I530" s="301"/>
      <c r="J530" s="301"/>
      <c r="K530" s="301"/>
      <c r="L530" s="301"/>
      <c r="M530" s="301"/>
      <c r="N530" s="301"/>
      <c r="O530" s="301"/>
      <c r="P530" s="301"/>
      <c r="Q530" s="301"/>
      <c r="R530" s="301"/>
      <c r="S530" s="301"/>
      <c r="T530" s="301"/>
      <c r="U530" s="301"/>
      <c r="V530" s="301"/>
      <c r="W530" s="301"/>
      <c r="X530" s="301"/>
      <c r="Y530" s="301"/>
      <c r="Z530" s="301"/>
    </row>
    <row r="531" spans="1:26" ht="19.5" customHeight="1" x14ac:dyDescent="0.2">
      <c r="A531" s="301"/>
      <c r="B531" s="301"/>
      <c r="C531" s="64"/>
      <c r="D531" s="99"/>
      <c r="E531" s="301"/>
      <c r="F531" s="301"/>
      <c r="G531" s="301"/>
      <c r="H531" s="301"/>
      <c r="I531" s="301"/>
      <c r="J531" s="301"/>
      <c r="K531" s="301"/>
      <c r="L531" s="301"/>
      <c r="M531" s="301"/>
      <c r="N531" s="301"/>
      <c r="O531" s="301"/>
      <c r="P531" s="301"/>
      <c r="Q531" s="301"/>
      <c r="R531" s="301"/>
      <c r="S531" s="301"/>
      <c r="T531" s="301"/>
      <c r="U531" s="301"/>
      <c r="V531" s="301"/>
      <c r="W531" s="301"/>
      <c r="X531" s="301"/>
      <c r="Y531" s="301"/>
      <c r="Z531" s="301"/>
    </row>
    <row r="532" spans="1:26" ht="19.5" customHeight="1" x14ac:dyDescent="0.2">
      <c r="A532" s="301"/>
      <c r="B532" s="301"/>
      <c r="C532" s="64"/>
      <c r="D532" s="99"/>
      <c r="E532" s="301"/>
      <c r="F532" s="301"/>
      <c r="G532" s="301"/>
      <c r="H532" s="301"/>
      <c r="I532" s="301"/>
      <c r="J532" s="301"/>
      <c r="K532" s="301"/>
      <c r="L532" s="301"/>
      <c r="M532" s="301"/>
      <c r="N532" s="301"/>
      <c r="O532" s="301"/>
      <c r="P532" s="301"/>
      <c r="Q532" s="301"/>
      <c r="R532" s="301"/>
      <c r="S532" s="301"/>
      <c r="T532" s="301"/>
      <c r="U532" s="301"/>
      <c r="V532" s="301"/>
      <c r="W532" s="301"/>
      <c r="X532" s="301"/>
      <c r="Y532" s="301"/>
      <c r="Z532" s="301"/>
    </row>
    <row r="533" spans="1:26" ht="19.5" customHeight="1" x14ac:dyDescent="0.2">
      <c r="A533" s="301"/>
      <c r="B533" s="301"/>
      <c r="C533" s="64"/>
      <c r="D533" s="99"/>
      <c r="E533" s="301"/>
      <c r="F533" s="301"/>
      <c r="G533" s="301"/>
      <c r="H533" s="301"/>
      <c r="I533" s="301"/>
      <c r="J533" s="301"/>
      <c r="K533" s="301"/>
      <c r="L533" s="301"/>
      <c r="M533" s="301"/>
      <c r="N533" s="301"/>
      <c r="O533" s="301"/>
      <c r="P533" s="301"/>
      <c r="Q533" s="301"/>
      <c r="R533" s="301"/>
      <c r="S533" s="301"/>
      <c r="T533" s="301"/>
      <c r="U533" s="301"/>
      <c r="V533" s="301"/>
      <c r="W533" s="301"/>
      <c r="X533" s="301"/>
      <c r="Y533" s="301"/>
      <c r="Z533" s="301"/>
    </row>
    <row r="534" spans="1:26" ht="19.5" customHeight="1" x14ac:dyDescent="0.2">
      <c r="A534" s="301"/>
      <c r="B534" s="301"/>
      <c r="C534" s="64"/>
      <c r="D534" s="99"/>
      <c r="E534" s="301"/>
      <c r="F534" s="301"/>
      <c r="G534" s="301"/>
      <c r="H534" s="301"/>
      <c r="I534" s="301"/>
      <c r="J534" s="301"/>
      <c r="K534" s="301"/>
      <c r="L534" s="301"/>
      <c r="M534" s="301"/>
      <c r="N534" s="301"/>
      <c r="O534" s="301"/>
      <c r="P534" s="301"/>
      <c r="Q534" s="301"/>
      <c r="R534" s="301"/>
      <c r="S534" s="301"/>
      <c r="T534" s="301"/>
      <c r="U534" s="301"/>
      <c r="V534" s="301"/>
      <c r="W534" s="301"/>
      <c r="X534" s="301"/>
      <c r="Y534" s="301"/>
      <c r="Z534" s="301"/>
    </row>
    <row r="535" spans="1:26" ht="19.5" customHeight="1" x14ac:dyDescent="0.2">
      <c r="A535" s="301"/>
      <c r="B535" s="301"/>
      <c r="C535" s="64"/>
      <c r="D535" s="99"/>
      <c r="E535" s="301"/>
      <c r="F535" s="301"/>
      <c r="G535" s="301"/>
      <c r="H535" s="301"/>
      <c r="I535" s="301"/>
      <c r="J535" s="301"/>
      <c r="K535" s="301"/>
      <c r="L535" s="301"/>
      <c r="M535" s="301"/>
      <c r="N535" s="301"/>
      <c r="O535" s="301"/>
      <c r="P535" s="301"/>
      <c r="Q535" s="301"/>
      <c r="R535" s="301"/>
      <c r="S535" s="301"/>
      <c r="T535" s="301"/>
      <c r="U535" s="301"/>
      <c r="V535" s="301"/>
      <c r="W535" s="301"/>
      <c r="X535" s="301"/>
      <c r="Y535" s="301"/>
      <c r="Z535" s="301"/>
    </row>
    <row r="536" spans="1:26" ht="19.5" customHeight="1" x14ac:dyDescent="0.2">
      <c r="A536" s="301"/>
      <c r="B536" s="301"/>
      <c r="C536" s="64"/>
      <c r="D536" s="99"/>
      <c r="E536" s="301"/>
      <c r="F536" s="301"/>
      <c r="G536" s="301"/>
      <c r="H536" s="301"/>
      <c r="I536" s="301"/>
      <c r="J536" s="301"/>
      <c r="K536" s="301"/>
      <c r="L536" s="301"/>
      <c r="M536" s="301"/>
      <c r="N536" s="301"/>
      <c r="O536" s="301"/>
      <c r="P536" s="301"/>
      <c r="Q536" s="301"/>
      <c r="R536" s="301"/>
      <c r="S536" s="301"/>
      <c r="T536" s="301"/>
      <c r="U536" s="301"/>
      <c r="V536" s="301"/>
      <c r="W536" s="301"/>
      <c r="X536" s="301"/>
      <c r="Y536" s="301"/>
      <c r="Z536" s="301"/>
    </row>
    <row r="537" spans="1:26" ht="19.5" customHeight="1" x14ac:dyDescent="0.2">
      <c r="A537" s="301"/>
      <c r="B537" s="301"/>
      <c r="C537" s="64"/>
      <c r="D537" s="99"/>
      <c r="E537" s="301"/>
      <c r="F537" s="301"/>
      <c r="G537" s="301"/>
      <c r="H537" s="301"/>
      <c r="I537" s="301"/>
      <c r="J537" s="301"/>
      <c r="K537" s="301"/>
      <c r="L537" s="301"/>
      <c r="M537" s="301"/>
      <c r="N537" s="301"/>
      <c r="O537" s="301"/>
      <c r="P537" s="301"/>
      <c r="Q537" s="301"/>
      <c r="R537" s="301"/>
      <c r="S537" s="301"/>
      <c r="T537" s="301"/>
      <c r="U537" s="301"/>
      <c r="V537" s="301"/>
      <c r="W537" s="301"/>
      <c r="X537" s="301"/>
      <c r="Y537" s="301"/>
      <c r="Z537" s="301"/>
    </row>
    <row r="538" spans="1:26" ht="19.5" customHeight="1" x14ac:dyDescent="0.2">
      <c r="A538" s="301"/>
      <c r="B538" s="301"/>
      <c r="C538" s="64"/>
      <c r="D538" s="99"/>
      <c r="E538" s="301"/>
      <c r="F538" s="301"/>
      <c r="G538" s="301"/>
      <c r="H538" s="301"/>
      <c r="I538" s="301"/>
      <c r="J538" s="301"/>
      <c r="K538" s="301"/>
      <c r="L538" s="301"/>
      <c r="M538" s="301"/>
      <c r="N538" s="301"/>
      <c r="O538" s="301"/>
      <c r="P538" s="301"/>
      <c r="Q538" s="301"/>
      <c r="R538" s="301"/>
      <c r="S538" s="301"/>
      <c r="T538" s="301"/>
      <c r="U538" s="301"/>
      <c r="V538" s="301"/>
      <c r="W538" s="301"/>
      <c r="X538" s="301"/>
      <c r="Y538" s="301"/>
      <c r="Z538" s="301"/>
    </row>
    <row r="539" spans="1:26" ht="19.5" customHeight="1" x14ac:dyDescent="0.2">
      <c r="A539" s="301"/>
      <c r="B539" s="301"/>
      <c r="C539" s="64"/>
      <c r="D539" s="99"/>
      <c r="E539" s="301"/>
      <c r="F539" s="301"/>
      <c r="G539" s="301"/>
      <c r="H539" s="301"/>
      <c r="I539" s="301"/>
      <c r="J539" s="301"/>
      <c r="K539" s="301"/>
      <c r="L539" s="301"/>
      <c r="M539" s="301"/>
      <c r="N539" s="301"/>
      <c r="O539" s="301"/>
      <c r="P539" s="301"/>
      <c r="Q539" s="301"/>
      <c r="R539" s="301"/>
      <c r="S539" s="301"/>
      <c r="T539" s="301"/>
      <c r="U539" s="301"/>
      <c r="V539" s="301"/>
      <c r="W539" s="301"/>
      <c r="X539" s="301"/>
      <c r="Y539" s="301"/>
      <c r="Z539" s="301"/>
    </row>
    <row r="540" spans="1:26" ht="19.5" customHeight="1" x14ac:dyDescent="0.2">
      <c r="A540" s="301"/>
      <c r="B540" s="301"/>
      <c r="C540" s="64"/>
      <c r="D540" s="99"/>
      <c r="E540" s="301"/>
      <c r="F540" s="301"/>
      <c r="G540" s="301"/>
      <c r="H540" s="301"/>
      <c r="I540" s="301"/>
      <c r="J540" s="301"/>
      <c r="K540" s="301"/>
      <c r="L540" s="301"/>
      <c r="M540" s="301"/>
      <c r="N540" s="301"/>
      <c r="O540" s="301"/>
      <c r="P540" s="301"/>
      <c r="Q540" s="301"/>
      <c r="R540" s="301"/>
      <c r="S540" s="301"/>
      <c r="T540" s="301"/>
      <c r="U540" s="301"/>
      <c r="V540" s="301"/>
      <c r="W540" s="301"/>
      <c r="X540" s="301"/>
      <c r="Y540" s="301"/>
      <c r="Z540" s="301"/>
    </row>
    <row r="541" spans="1:26" ht="19.5" customHeight="1" x14ac:dyDescent="0.2">
      <c r="A541" s="301"/>
      <c r="B541" s="301"/>
      <c r="C541" s="64"/>
      <c r="D541" s="99"/>
      <c r="E541" s="301"/>
      <c r="F541" s="301"/>
      <c r="G541" s="301"/>
      <c r="H541" s="301"/>
      <c r="I541" s="301"/>
      <c r="J541" s="301"/>
      <c r="K541" s="301"/>
      <c r="L541" s="301"/>
      <c r="M541" s="301"/>
      <c r="N541" s="301"/>
      <c r="O541" s="301"/>
      <c r="P541" s="301"/>
      <c r="Q541" s="301"/>
      <c r="R541" s="301"/>
      <c r="S541" s="301"/>
      <c r="T541" s="301"/>
      <c r="U541" s="301"/>
      <c r="V541" s="301"/>
      <c r="W541" s="301"/>
      <c r="X541" s="301"/>
      <c r="Y541" s="301"/>
      <c r="Z541" s="301"/>
    </row>
    <row r="542" spans="1:26" ht="19.5" customHeight="1" x14ac:dyDescent="0.2">
      <c r="A542" s="301"/>
      <c r="B542" s="301"/>
      <c r="C542" s="64"/>
      <c r="D542" s="99"/>
      <c r="E542" s="301"/>
      <c r="F542" s="301"/>
      <c r="G542" s="301"/>
      <c r="H542" s="301"/>
      <c r="I542" s="301"/>
      <c r="J542" s="301"/>
      <c r="K542" s="301"/>
      <c r="L542" s="301"/>
      <c r="M542" s="301"/>
      <c r="N542" s="301"/>
      <c r="O542" s="301"/>
      <c r="P542" s="301"/>
      <c r="Q542" s="301"/>
      <c r="R542" s="301"/>
      <c r="S542" s="301"/>
      <c r="T542" s="301"/>
      <c r="U542" s="301"/>
      <c r="V542" s="301"/>
      <c r="W542" s="301"/>
      <c r="X542" s="301"/>
      <c r="Y542" s="301"/>
      <c r="Z542" s="301"/>
    </row>
    <row r="543" spans="1:26" ht="19.5" customHeight="1" x14ac:dyDescent="0.2">
      <c r="A543" s="301"/>
      <c r="B543" s="301"/>
      <c r="C543" s="64"/>
      <c r="D543" s="99"/>
      <c r="E543" s="301"/>
      <c r="F543" s="301"/>
      <c r="G543" s="301"/>
      <c r="H543" s="301"/>
      <c r="I543" s="301"/>
      <c r="J543" s="301"/>
      <c r="K543" s="301"/>
      <c r="L543" s="301"/>
      <c r="M543" s="301"/>
      <c r="N543" s="301"/>
      <c r="O543" s="301"/>
      <c r="P543" s="301"/>
      <c r="Q543" s="301"/>
      <c r="R543" s="301"/>
      <c r="S543" s="301"/>
      <c r="T543" s="301"/>
      <c r="U543" s="301"/>
      <c r="V543" s="301"/>
      <c r="W543" s="301"/>
      <c r="X543" s="301"/>
      <c r="Y543" s="301"/>
      <c r="Z543" s="301"/>
    </row>
    <row r="544" spans="1:26" ht="19.5" customHeight="1" x14ac:dyDescent="0.2">
      <c r="A544" s="301"/>
      <c r="B544" s="301"/>
      <c r="C544" s="64"/>
      <c r="D544" s="99"/>
      <c r="E544" s="301"/>
      <c r="F544" s="301"/>
      <c r="G544" s="301"/>
      <c r="H544" s="301"/>
      <c r="I544" s="301"/>
      <c r="J544" s="301"/>
      <c r="K544" s="301"/>
      <c r="L544" s="301"/>
      <c r="M544" s="301"/>
      <c r="N544" s="301"/>
      <c r="O544" s="301"/>
      <c r="P544" s="301"/>
      <c r="Q544" s="301"/>
      <c r="R544" s="301"/>
      <c r="S544" s="301"/>
      <c r="T544" s="301"/>
      <c r="U544" s="301"/>
      <c r="V544" s="301"/>
      <c r="W544" s="301"/>
      <c r="X544" s="301"/>
      <c r="Y544" s="301"/>
      <c r="Z544" s="301"/>
    </row>
    <row r="545" spans="1:26" ht="19.5" customHeight="1" x14ac:dyDescent="0.2">
      <c r="A545" s="301"/>
      <c r="B545" s="301"/>
      <c r="C545" s="64"/>
      <c r="D545" s="99"/>
      <c r="E545" s="301"/>
      <c r="F545" s="301"/>
      <c r="G545" s="301"/>
      <c r="H545" s="301"/>
      <c r="I545" s="301"/>
      <c r="J545" s="301"/>
      <c r="K545" s="301"/>
      <c r="L545" s="301"/>
      <c r="M545" s="301"/>
      <c r="N545" s="301"/>
      <c r="O545" s="301"/>
      <c r="P545" s="301"/>
      <c r="Q545" s="301"/>
      <c r="R545" s="301"/>
      <c r="S545" s="301"/>
      <c r="T545" s="301"/>
      <c r="U545" s="301"/>
      <c r="V545" s="301"/>
      <c r="W545" s="301"/>
      <c r="X545" s="301"/>
      <c r="Y545" s="301"/>
      <c r="Z545" s="301"/>
    </row>
    <row r="546" spans="1:26" ht="19.5" customHeight="1" x14ac:dyDescent="0.2">
      <c r="A546" s="301"/>
      <c r="B546" s="301"/>
      <c r="C546" s="64"/>
      <c r="D546" s="99"/>
      <c r="E546" s="301"/>
      <c r="F546" s="301"/>
      <c r="G546" s="301"/>
      <c r="H546" s="301"/>
      <c r="I546" s="301"/>
      <c r="J546" s="301"/>
      <c r="K546" s="301"/>
      <c r="L546" s="301"/>
      <c r="M546" s="301"/>
      <c r="N546" s="301"/>
      <c r="O546" s="301"/>
      <c r="P546" s="301"/>
      <c r="Q546" s="301"/>
      <c r="R546" s="301"/>
      <c r="S546" s="301"/>
      <c r="T546" s="301"/>
      <c r="U546" s="301"/>
      <c r="V546" s="301"/>
      <c r="W546" s="301"/>
      <c r="X546" s="301"/>
      <c r="Y546" s="301"/>
      <c r="Z546" s="301"/>
    </row>
    <row r="547" spans="1:26" ht="19.5" customHeight="1" x14ac:dyDescent="0.2">
      <c r="A547" s="301"/>
      <c r="B547" s="301"/>
      <c r="C547" s="64"/>
      <c r="D547" s="99"/>
      <c r="E547" s="301"/>
      <c r="F547" s="301"/>
      <c r="G547" s="301"/>
      <c r="H547" s="301"/>
      <c r="I547" s="301"/>
      <c r="J547" s="301"/>
      <c r="K547" s="301"/>
      <c r="L547" s="301"/>
      <c r="M547" s="301"/>
      <c r="N547" s="301"/>
      <c r="O547" s="301"/>
      <c r="P547" s="301"/>
      <c r="Q547" s="301"/>
      <c r="R547" s="301"/>
      <c r="S547" s="301"/>
      <c r="T547" s="301"/>
      <c r="U547" s="301"/>
      <c r="V547" s="301"/>
      <c r="W547" s="301"/>
      <c r="X547" s="301"/>
      <c r="Y547" s="301"/>
      <c r="Z547" s="301"/>
    </row>
    <row r="548" spans="1:26" ht="19.5" customHeight="1" x14ac:dyDescent="0.2">
      <c r="A548" s="301"/>
      <c r="B548" s="301"/>
      <c r="C548" s="64"/>
      <c r="D548" s="99"/>
      <c r="E548" s="301"/>
      <c r="F548" s="301"/>
      <c r="G548" s="301"/>
      <c r="H548" s="301"/>
      <c r="I548" s="301"/>
      <c r="J548" s="301"/>
      <c r="K548" s="301"/>
      <c r="L548" s="301"/>
      <c r="M548" s="301"/>
      <c r="N548" s="301"/>
      <c r="O548" s="301"/>
      <c r="P548" s="301"/>
      <c r="Q548" s="301"/>
      <c r="R548" s="301"/>
      <c r="S548" s="301"/>
      <c r="T548" s="301"/>
      <c r="U548" s="301"/>
      <c r="V548" s="301"/>
      <c r="W548" s="301"/>
      <c r="X548" s="301"/>
      <c r="Y548" s="301"/>
      <c r="Z548" s="301"/>
    </row>
    <row r="549" spans="1:26" ht="19.5" customHeight="1" x14ac:dyDescent="0.2">
      <c r="A549" s="301"/>
      <c r="B549" s="301"/>
      <c r="C549" s="64"/>
      <c r="D549" s="99"/>
      <c r="E549" s="301"/>
      <c r="F549" s="301"/>
      <c r="G549" s="301"/>
      <c r="H549" s="301"/>
      <c r="I549" s="301"/>
      <c r="J549" s="301"/>
      <c r="K549" s="301"/>
      <c r="L549" s="301"/>
      <c r="M549" s="301"/>
      <c r="N549" s="301"/>
      <c r="O549" s="301"/>
      <c r="P549" s="301"/>
      <c r="Q549" s="301"/>
      <c r="R549" s="301"/>
      <c r="S549" s="301"/>
      <c r="T549" s="301"/>
      <c r="U549" s="301"/>
      <c r="V549" s="301"/>
      <c r="W549" s="301"/>
      <c r="X549" s="301"/>
      <c r="Y549" s="301"/>
      <c r="Z549" s="301"/>
    </row>
    <row r="550" spans="1:26" ht="19.5" customHeight="1" x14ac:dyDescent="0.2">
      <c r="A550" s="301"/>
      <c r="B550" s="301"/>
      <c r="C550" s="64"/>
      <c r="D550" s="99"/>
      <c r="E550" s="301"/>
      <c r="F550" s="301"/>
      <c r="G550" s="301"/>
      <c r="H550" s="301"/>
      <c r="I550" s="301"/>
      <c r="J550" s="301"/>
      <c r="K550" s="301"/>
      <c r="L550" s="301"/>
      <c r="M550" s="301"/>
      <c r="N550" s="301"/>
      <c r="O550" s="301"/>
      <c r="P550" s="301"/>
      <c r="Q550" s="301"/>
      <c r="R550" s="301"/>
      <c r="S550" s="301"/>
      <c r="T550" s="301"/>
      <c r="U550" s="301"/>
      <c r="V550" s="301"/>
      <c r="W550" s="301"/>
      <c r="X550" s="301"/>
      <c r="Y550" s="301"/>
      <c r="Z550" s="301"/>
    </row>
    <row r="551" spans="1:26" ht="19.5" customHeight="1" x14ac:dyDescent="0.2">
      <c r="A551" s="301"/>
      <c r="B551" s="301"/>
      <c r="C551" s="64"/>
      <c r="D551" s="99"/>
      <c r="E551" s="301"/>
      <c r="F551" s="301"/>
      <c r="G551" s="301"/>
      <c r="H551" s="301"/>
      <c r="I551" s="301"/>
      <c r="J551" s="301"/>
      <c r="K551" s="301"/>
      <c r="L551" s="301"/>
      <c r="M551" s="301"/>
      <c r="N551" s="301"/>
      <c r="O551" s="301"/>
      <c r="P551" s="301"/>
      <c r="Q551" s="301"/>
      <c r="R551" s="301"/>
      <c r="S551" s="301"/>
      <c r="T551" s="301"/>
      <c r="U551" s="301"/>
      <c r="V551" s="301"/>
      <c r="W551" s="301"/>
      <c r="X551" s="301"/>
      <c r="Y551" s="301"/>
      <c r="Z551" s="301"/>
    </row>
    <row r="552" spans="1:26" ht="19.5" customHeight="1" x14ac:dyDescent="0.2">
      <c r="A552" s="301"/>
      <c r="B552" s="301"/>
      <c r="C552" s="64"/>
      <c r="D552" s="99"/>
      <c r="E552" s="301"/>
      <c r="F552" s="301"/>
      <c r="G552" s="301"/>
      <c r="H552" s="301"/>
      <c r="I552" s="301"/>
      <c r="J552" s="301"/>
      <c r="K552" s="301"/>
      <c r="L552" s="301"/>
      <c r="M552" s="301"/>
      <c r="N552" s="301"/>
      <c r="O552" s="301"/>
      <c r="P552" s="301"/>
      <c r="Q552" s="301"/>
      <c r="R552" s="301"/>
      <c r="S552" s="301"/>
      <c r="T552" s="301"/>
      <c r="U552" s="301"/>
      <c r="V552" s="301"/>
      <c r="W552" s="301"/>
      <c r="X552" s="301"/>
      <c r="Y552" s="301"/>
      <c r="Z552" s="301"/>
    </row>
    <row r="553" spans="1:26" ht="19.5" customHeight="1" x14ac:dyDescent="0.2">
      <c r="A553" s="301"/>
      <c r="B553" s="301"/>
      <c r="C553" s="64"/>
      <c r="D553" s="99"/>
      <c r="E553" s="301"/>
      <c r="F553" s="301"/>
      <c r="G553" s="301"/>
      <c r="H553" s="301"/>
      <c r="I553" s="301"/>
      <c r="J553" s="301"/>
      <c r="K553" s="301"/>
      <c r="L553" s="301"/>
      <c r="M553" s="301"/>
      <c r="N553" s="301"/>
      <c r="O553" s="301"/>
      <c r="P553" s="301"/>
      <c r="Q553" s="301"/>
      <c r="R553" s="301"/>
      <c r="S553" s="301"/>
      <c r="T553" s="301"/>
      <c r="U553" s="301"/>
      <c r="V553" s="301"/>
      <c r="W553" s="301"/>
      <c r="X553" s="301"/>
      <c r="Y553" s="301"/>
      <c r="Z553" s="301"/>
    </row>
    <row r="554" spans="1:26" ht="19.5" customHeight="1" x14ac:dyDescent="0.2">
      <c r="A554" s="301"/>
      <c r="B554" s="301"/>
      <c r="C554" s="64"/>
      <c r="D554" s="99"/>
      <c r="E554" s="301"/>
      <c r="F554" s="301"/>
      <c r="G554" s="301"/>
      <c r="H554" s="301"/>
      <c r="I554" s="301"/>
      <c r="J554" s="301"/>
      <c r="K554" s="301"/>
      <c r="L554" s="301"/>
      <c r="M554" s="301"/>
      <c r="N554" s="301"/>
      <c r="O554" s="301"/>
      <c r="P554" s="301"/>
      <c r="Q554" s="301"/>
      <c r="R554" s="301"/>
      <c r="S554" s="301"/>
      <c r="T554" s="301"/>
      <c r="U554" s="301"/>
      <c r="V554" s="301"/>
      <c r="W554" s="301"/>
      <c r="X554" s="301"/>
      <c r="Y554" s="301"/>
      <c r="Z554" s="301"/>
    </row>
    <row r="555" spans="1:26" ht="19.5" customHeight="1" x14ac:dyDescent="0.2">
      <c r="A555" s="301"/>
      <c r="B555" s="301"/>
      <c r="C555" s="64"/>
      <c r="D555" s="99"/>
      <c r="E555" s="301"/>
      <c r="F555" s="301"/>
      <c r="G555" s="301"/>
      <c r="H555" s="301"/>
      <c r="I555" s="301"/>
      <c r="J555" s="301"/>
      <c r="K555" s="301"/>
      <c r="L555" s="301"/>
      <c r="M555" s="301"/>
      <c r="N555" s="301"/>
      <c r="O555" s="301"/>
      <c r="P555" s="301"/>
      <c r="Q555" s="301"/>
      <c r="R555" s="301"/>
      <c r="S555" s="301"/>
      <c r="T555" s="301"/>
      <c r="U555" s="301"/>
      <c r="V555" s="301"/>
      <c r="W555" s="301"/>
      <c r="X555" s="301"/>
      <c r="Y555" s="301"/>
      <c r="Z555" s="301"/>
    </row>
    <row r="556" spans="1:26" ht="19.5" customHeight="1" x14ac:dyDescent="0.2">
      <c r="A556" s="301"/>
      <c r="B556" s="301"/>
      <c r="C556" s="64"/>
      <c r="D556" s="99"/>
      <c r="E556" s="301"/>
      <c r="F556" s="301"/>
      <c r="G556" s="301"/>
      <c r="H556" s="301"/>
      <c r="I556" s="301"/>
      <c r="J556" s="301"/>
      <c r="K556" s="301"/>
      <c r="L556" s="301"/>
      <c r="M556" s="301"/>
      <c r="N556" s="301"/>
      <c r="O556" s="301"/>
      <c r="P556" s="301"/>
      <c r="Q556" s="301"/>
      <c r="R556" s="301"/>
      <c r="S556" s="301"/>
      <c r="T556" s="301"/>
      <c r="U556" s="301"/>
      <c r="V556" s="301"/>
      <c r="W556" s="301"/>
      <c r="X556" s="301"/>
      <c r="Y556" s="301"/>
      <c r="Z556" s="301"/>
    </row>
    <row r="557" spans="1:26" ht="19.5" customHeight="1" x14ac:dyDescent="0.2">
      <c r="A557" s="301"/>
      <c r="B557" s="301"/>
      <c r="C557" s="64"/>
      <c r="D557" s="99"/>
      <c r="E557" s="301"/>
      <c r="F557" s="301"/>
      <c r="G557" s="301"/>
      <c r="H557" s="301"/>
      <c r="I557" s="301"/>
      <c r="J557" s="301"/>
      <c r="K557" s="301"/>
      <c r="L557" s="301"/>
      <c r="M557" s="301"/>
      <c r="N557" s="301"/>
      <c r="O557" s="301"/>
      <c r="P557" s="301"/>
      <c r="Q557" s="301"/>
      <c r="R557" s="301"/>
      <c r="S557" s="301"/>
      <c r="T557" s="301"/>
      <c r="U557" s="301"/>
      <c r="V557" s="301"/>
      <c r="W557" s="301"/>
      <c r="X557" s="301"/>
      <c r="Y557" s="301"/>
      <c r="Z557" s="301"/>
    </row>
    <row r="558" spans="1:26" ht="19.5" customHeight="1" x14ac:dyDescent="0.2">
      <c r="A558" s="301"/>
      <c r="B558" s="301"/>
      <c r="C558" s="64"/>
      <c r="D558" s="99"/>
      <c r="E558" s="301"/>
      <c r="F558" s="301"/>
      <c r="G558" s="301"/>
      <c r="H558" s="301"/>
      <c r="I558" s="301"/>
      <c r="J558" s="301"/>
      <c r="K558" s="301"/>
      <c r="L558" s="301"/>
      <c r="M558" s="301"/>
      <c r="N558" s="301"/>
      <c r="O558" s="301"/>
      <c r="P558" s="301"/>
      <c r="Q558" s="301"/>
      <c r="R558" s="301"/>
      <c r="S558" s="301"/>
      <c r="T558" s="301"/>
      <c r="U558" s="301"/>
      <c r="V558" s="301"/>
      <c r="W558" s="301"/>
      <c r="X558" s="301"/>
      <c r="Y558" s="301"/>
      <c r="Z558" s="301"/>
    </row>
    <row r="559" spans="1:26" ht="19.5" customHeight="1" x14ac:dyDescent="0.2">
      <c r="A559" s="301"/>
      <c r="B559" s="301"/>
      <c r="C559" s="64"/>
      <c r="D559" s="99"/>
      <c r="E559" s="301"/>
      <c r="F559" s="301"/>
      <c r="G559" s="301"/>
      <c r="H559" s="301"/>
      <c r="I559" s="301"/>
      <c r="J559" s="301"/>
      <c r="K559" s="301"/>
      <c r="L559" s="301"/>
      <c r="M559" s="301"/>
      <c r="N559" s="301"/>
      <c r="O559" s="301"/>
      <c r="P559" s="301"/>
      <c r="Q559" s="301"/>
      <c r="R559" s="301"/>
      <c r="S559" s="301"/>
      <c r="T559" s="301"/>
      <c r="U559" s="301"/>
      <c r="V559" s="301"/>
      <c r="W559" s="301"/>
      <c r="X559" s="301"/>
      <c r="Y559" s="301"/>
      <c r="Z559" s="301"/>
    </row>
    <row r="560" spans="1:26" ht="19.5" customHeight="1" x14ac:dyDescent="0.2">
      <c r="A560" s="301"/>
      <c r="B560" s="301"/>
      <c r="C560" s="64"/>
      <c r="D560" s="99"/>
      <c r="E560" s="301"/>
      <c r="F560" s="301"/>
      <c r="G560" s="301"/>
      <c r="H560" s="301"/>
      <c r="I560" s="301"/>
      <c r="J560" s="301"/>
      <c r="K560" s="301"/>
      <c r="L560" s="301"/>
      <c r="M560" s="301"/>
      <c r="N560" s="301"/>
      <c r="O560" s="301"/>
      <c r="P560" s="301"/>
      <c r="Q560" s="301"/>
      <c r="R560" s="301"/>
      <c r="S560" s="301"/>
      <c r="T560" s="301"/>
      <c r="U560" s="301"/>
      <c r="V560" s="301"/>
      <c r="W560" s="301"/>
      <c r="X560" s="301"/>
      <c r="Y560" s="301"/>
      <c r="Z560" s="301"/>
    </row>
    <row r="561" spans="1:26" ht="19.5" customHeight="1" x14ac:dyDescent="0.2">
      <c r="A561" s="301"/>
      <c r="B561" s="301"/>
      <c r="C561" s="64"/>
      <c r="D561" s="99"/>
      <c r="E561" s="301"/>
      <c r="F561" s="301"/>
      <c r="G561" s="301"/>
      <c r="H561" s="301"/>
      <c r="I561" s="301"/>
      <c r="J561" s="301"/>
      <c r="K561" s="301"/>
      <c r="L561" s="301"/>
      <c r="M561" s="301"/>
      <c r="N561" s="301"/>
      <c r="O561" s="301"/>
      <c r="P561" s="301"/>
      <c r="Q561" s="301"/>
      <c r="R561" s="301"/>
      <c r="S561" s="301"/>
      <c r="T561" s="301"/>
      <c r="U561" s="301"/>
      <c r="V561" s="301"/>
      <c r="W561" s="301"/>
      <c r="X561" s="301"/>
      <c r="Y561" s="301"/>
      <c r="Z561" s="301"/>
    </row>
    <row r="562" spans="1:26" ht="19.5" customHeight="1" x14ac:dyDescent="0.2">
      <c r="A562" s="301"/>
      <c r="B562" s="301"/>
      <c r="C562" s="64"/>
      <c r="D562" s="99"/>
      <c r="E562" s="301"/>
      <c r="F562" s="301"/>
      <c r="G562" s="301"/>
      <c r="H562" s="301"/>
      <c r="I562" s="301"/>
      <c r="J562" s="301"/>
      <c r="K562" s="301"/>
      <c r="L562" s="301"/>
      <c r="M562" s="301"/>
      <c r="N562" s="301"/>
      <c r="O562" s="301"/>
      <c r="P562" s="301"/>
      <c r="Q562" s="301"/>
      <c r="R562" s="301"/>
      <c r="S562" s="301"/>
      <c r="T562" s="301"/>
      <c r="U562" s="301"/>
      <c r="V562" s="301"/>
      <c r="W562" s="301"/>
      <c r="X562" s="301"/>
      <c r="Y562" s="301"/>
      <c r="Z562" s="301"/>
    </row>
    <row r="563" spans="1:26" ht="19.5" customHeight="1" x14ac:dyDescent="0.2">
      <c r="A563" s="301"/>
      <c r="B563" s="301"/>
      <c r="C563" s="64"/>
      <c r="D563" s="99"/>
      <c r="E563" s="301"/>
      <c r="F563" s="301"/>
      <c r="G563" s="301"/>
      <c r="H563" s="301"/>
      <c r="I563" s="301"/>
      <c r="J563" s="301"/>
      <c r="K563" s="301"/>
      <c r="L563" s="301"/>
      <c r="M563" s="301"/>
      <c r="N563" s="301"/>
      <c r="O563" s="301"/>
      <c r="P563" s="301"/>
      <c r="Q563" s="301"/>
      <c r="R563" s="301"/>
      <c r="S563" s="301"/>
      <c r="T563" s="301"/>
      <c r="U563" s="301"/>
      <c r="V563" s="301"/>
      <c r="W563" s="301"/>
      <c r="X563" s="301"/>
      <c r="Y563" s="301"/>
      <c r="Z563" s="301"/>
    </row>
    <row r="564" spans="1:26" ht="19.5" customHeight="1" x14ac:dyDescent="0.2">
      <c r="A564" s="301"/>
      <c r="B564" s="301"/>
      <c r="C564" s="64"/>
      <c r="D564" s="99"/>
      <c r="E564" s="301"/>
      <c r="F564" s="301"/>
      <c r="G564" s="301"/>
      <c r="H564" s="301"/>
      <c r="I564" s="301"/>
      <c r="J564" s="301"/>
      <c r="K564" s="301"/>
      <c r="L564" s="301"/>
      <c r="M564" s="301"/>
      <c r="N564" s="301"/>
      <c r="O564" s="301"/>
      <c r="P564" s="301"/>
      <c r="Q564" s="301"/>
      <c r="R564" s="301"/>
      <c r="S564" s="301"/>
      <c r="T564" s="301"/>
      <c r="U564" s="301"/>
      <c r="V564" s="301"/>
      <c r="W564" s="301"/>
      <c r="X564" s="301"/>
      <c r="Y564" s="301"/>
      <c r="Z564" s="301"/>
    </row>
    <row r="565" spans="1:26" ht="19.5" customHeight="1" x14ac:dyDescent="0.2">
      <c r="A565" s="301"/>
      <c r="B565" s="301"/>
      <c r="C565" s="64"/>
      <c r="D565" s="99"/>
      <c r="E565" s="301"/>
      <c r="F565" s="301"/>
      <c r="G565" s="301"/>
      <c r="H565" s="301"/>
      <c r="I565" s="301"/>
      <c r="J565" s="301"/>
      <c r="K565" s="301"/>
      <c r="L565" s="301"/>
      <c r="M565" s="301"/>
      <c r="N565" s="301"/>
      <c r="O565" s="301"/>
      <c r="P565" s="301"/>
      <c r="Q565" s="301"/>
      <c r="R565" s="301"/>
      <c r="S565" s="301"/>
      <c r="T565" s="301"/>
      <c r="U565" s="301"/>
      <c r="V565" s="301"/>
      <c r="W565" s="301"/>
      <c r="X565" s="301"/>
      <c r="Y565" s="301"/>
      <c r="Z565" s="301"/>
    </row>
    <row r="566" spans="1:26" ht="19.5" customHeight="1" x14ac:dyDescent="0.2">
      <c r="A566" s="301"/>
      <c r="B566" s="301"/>
      <c r="C566" s="64"/>
      <c r="D566" s="99"/>
      <c r="E566" s="301"/>
      <c r="F566" s="301"/>
      <c r="G566" s="301"/>
      <c r="H566" s="301"/>
      <c r="I566" s="301"/>
      <c r="J566" s="301"/>
      <c r="K566" s="301"/>
      <c r="L566" s="301"/>
      <c r="M566" s="301"/>
      <c r="N566" s="301"/>
      <c r="O566" s="301"/>
      <c r="P566" s="301"/>
      <c r="Q566" s="301"/>
      <c r="R566" s="301"/>
      <c r="S566" s="301"/>
      <c r="T566" s="301"/>
      <c r="U566" s="301"/>
      <c r="V566" s="301"/>
      <c r="W566" s="301"/>
      <c r="X566" s="301"/>
      <c r="Y566" s="301"/>
      <c r="Z566" s="301"/>
    </row>
    <row r="567" spans="1:26" ht="19.5" customHeight="1" x14ac:dyDescent="0.2">
      <c r="A567" s="301"/>
      <c r="B567" s="301"/>
      <c r="C567" s="64"/>
      <c r="D567" s="99"/>
      <c r="E567" s="301"/>
      <c r="F567" s="301"/>
      <c r="G567" s="301"/>
      <c r="H567" s="301"/>
      <c r="I567" s="301"/>
      <c r="J567" s="301"/>
      <c r="K567" s="301"/>
      <c r="L567" s="301"/>
      <c r="M567" s="301"/>
      <c r="N567" s="301"/>
      <c r="O567" s="301"/>
      <c r="P567" s="301"/>
      <c r="Q567" s="301"/>
      <c r="R567" s="301"/>
      <c r="S567" s="301"/>
      <c r="T567" s="301"/>
      <c r="U567" s="301"/>
      <c r="V567" s="301"/>
      <c r="W567" s="301"/>
      <c r="X567" s="301"/>
      <c r="Y567" s="301"/>
      <c r="Z567" s="301"/>
    </row>
    <row r="568" spans="1:26" ht="19.5" customHeight="1" x14ac:dyDescent="0.2">
      <c r="A568" s="301"/>
      <c r="B568" s="301"/>
      <c r="C568" s="64"/>
      <c r="D568" s="99"/>
      <c r="E568" s="301"/>
      <c r="F568" s="301"/>
      <c r="G568" s="301"/>
      <c r="H568" s="301"/>
      <c r="I568" s="301"/>
      <c r="J568" s="301"/>
      <c r="K568" s="301"/>
      <c r="L568" s="301"/>
      <c r="M568" s="301"/>
      <c r="N568" s="301"/>
      <c r="O568" s="301"/>
      <c r="P568" s="301"/>
      <c r="Q568" s="301"/>
      <c r="R568" s="301"/>
      <c r="S568" s="301"/>
      <c r="T568" s="301"/>
      <c r="U568" s="301"/>
      <c r="V568" s="301"/>
      <c r="W568" s="301"/>
      <c r="X568" s="301"/>
      <c r="Y568" s="301"/>
      <c r="Z568" s="301"/>
    </row>
    <row r="569" spans="1:26" ht="19.5" customHeight="1" x14ac:dyDescent="0.2">
      <c r="A569" s="301"/>
      <c r="B569" s="301"/>
      <c r="C569" s="64"/>
      <c r="D569" s="99"/>
      <c r="E569" s="301"/>
      <c r="F569" s="301"/>
      <c r="G569" s="301"/>
      <c r="H569" s="301"/>
      <c r="I569" s="301"/>
      <c r="J569" s="301"/>
      <c r="K569" s="301"/>
      <c r="L569" s="301"/>
      <c r="M569" s="301"/>
      <c r="N569" s="301"/>
      <c r="O569" s="301"/>
      <c r="P569" s="301"/>
      <c r="Q569" s="301"/>
      <c r="R569" s="301"/>
      <c r="S569" s="301"/>
      <c r="T569" s="301"/>
      <c r="U569" s="301"/>
      <c r="V569" s="301"/>
      <c r="W569" s="301"/>
      <c r="X569" s="301"/>
      <c r="Y569" s="301"/>
      <c r="Z569" s="301"/>
    </row>
    <row r="570" spans="1:26" ht="19.5" customHeight="1" x14ac:dyDescent="0.2">
      <c r="A570" s="301"/>
      <c r="B570" s="301"/>
      <c r="C570" s="64"/>
      <c r="D570" s="99"/>
      <c r="E570" s="301"/>
      <c r="F570" s="301"/>
      <c r="G570" s="301"/>
      <c r="H570" s="301"/>
      <c r="I570" s="301"/>
      <c r="J570" s="301"/>
      <c r="K570" s="301"/>
      <c r="L570" s="301"/>
      <c r="M570" s="301"/>
      <c r="N570" s="301"/>
      <c r="O570" s="301"/>
      <c r="P570" s="301"/>
      <c r="Q570" s="301"/>
      <c r="R570" s="301"/>
      <c r="S570" s="301"/>
      <c r="T570" s="301"/>
      <c r="U570" s="301"/>
      <c r="V570" s="301"/>
      <c r="W570" s="301"/>
      <c r="X570" s="301"/>
      <c r="Y570" s="301"/>
      <c r="Z570" s="301"/>
    </row>
    <row r="571" spans="1:26" ht="19.5" customHeight="1" x14ac:dyDescent="0.2">
      <c r="A571" s="301"/>
      <c r="B571" s="301"/>
      <c r="C571" s="64"/>
      <c r="D571" s="99"/>
      <c r="E571" s="301"/>
      <c r="F571" s="301"/>
      <c r="G571" s="301"/>
      <c r="H571" s="301"/>
      <c r="I571" s="301"/>
      <c r="J571" s="301"/>
      <c r="K571" s="301"/>
      <c r="L571" s="301"/>
      <c r="M571" s="301"/>
      <c r="N571" s="301"/>
      <c r="O571" s="301"/>
      <c r="P571" s="301"/>
      <c r="Q571" s="301"/>
      <c r="R571" s="301"/>
      <c r="S571" s="301"/>
      <c r="T571" s="301"/>
      <c r="U571" s="301"/>
      <c r="V571" s="301"/>
      <c r="W571" s="301"/>
      <c r="X571" s="301"/>
      <c r="Y571" s="301"/>
      <c r="Z571" s="301"/>
    </row>
    <row r="572" spans="1:26" ht="19.5" customHeight="1" x14ac:dyDescent="0.2">
      <c r="A572" s="301"/>
      <c r="B572" s="301"/>
      <c r="C572" s="64"/>
      <c r="D572" s="99"/>
      <c r="E572" s="301"/>
      <c r="F572" s="301"/>
      <c r="G572" s="301"/>
      <c r="H572" s="301"/>
      <c r="I572" s="301"/>
      <c r="J572" s="301"/>
      <c r="K572" s="301"/>
      <c r="L572" s="301"/>
      <c r="M572" s="301"/>
      <c r="N572" s="301"/>
      <c r="O572" s="301"/>
      <c r="P572" s="301"/>
      <c r="Q572" s="301"/>
      <c r="R572" s="301"/>
      <c r="S572" s="301"/>
      <c r="T572" s="301"/>
      <c r="U572" s="301"/>
      <c r="V572" s="301"/>
      <c r="W572" s="301"/>
      <c r="X572" s="301"/>
      <c r="Y572" s="301"/>
      <c r="Z572" s="301"/>
    </row>
    <row r="573" spans="1:26" ht="19.5" customHeight="1" x14ac:dyDescent="0.2">
      <c r="A573" s="301"/>
      <c r="B573" s="301"/>
      <c r="C573" s="64"/>
      <c r="D573" s="99"/>
      <c r="E573" s="301"/>
      <c r="F573" s="301"/>
      <c r="G573" s="301"/>
      <c r="H573" s="301"/>
      <c r="I573" s="301"/>
      <c r="J573" s="301"/>
      <c r="K573" s="301"/>
      <c r="L573" s="301"/>
      <c r="M573" s="301"/>
      <c r="N573" s="301"/>
      <c r="O573" s="301"/>
      <c r="P573" s="301"/>
      <c r="Q573" s="301"/>
      <c r="R573" s="301"/>
      <c r="S573" s="301"/>
      <c r="T573" s="301"/>
      <c r="U573" s="301"/>
      <c r="V573" s="301"/>
      <c r="W573" s="301"/>
      <c r="X573" s="301"/>
      <c r="Y573" s="301"/>
      <c r="Z573" s="301"/>
    </row>
    <row r="574" spans="1:26" ht="19.5" customHeight="1" x14ac:dyDescent="0.2">
      <c r="A574" s="301"/>
      <c r="B574" s="301"/>
      <c r="C574" s="64"/>
      <c r="D574" s="99"/>
      <c r="E574" s="301"/>
      <c r="F574" s="301"/>
      <c r="G574" s="301"/>
      <c r="H574" s="301"/>
      <c r="I574" s="301"/>
      <c r="J574" s="301"/>
      <c r="K574" s="301"/>
      <c r="L574" s="301"/>
      <c r="M574" s="301"/>
      <c r="N574" s="301"/>
      <c r="O574" s="301"/>
      <c r="P574" s="301"/>
      <c r="Q574" s="301"/>
      <c r="R574" s="301"/>
      <c r="S574" s="301"/>
      <c r="T574" s="301"/>
      <c r="U574" s="301"/>
      <c r="V574" s="301"/>
      <c r="W574" s="301"/>
      <c r="X574" s="301"/>
      <c r="Y574" s="301"/>
      <c r="Z574" s="301"/>
    </row>
    <row r="575" spans="1:26" ht="19.5" customHeight="1" x14ac:dyDescent="0.2">
      <c r="A575" s="301"/>
      <c r="B575" s="301"/>
      <c r="C575" s="64"/>
      <c r="D575" s="99"/>
      <c r="E575" s="301"/>
      <c r="F575" s="301"/>
      <c r="G575" s="301"/>
      <c r="H575" s="301"/>
      <c r="I575" s="301"/>
      <c r="J575" s="301"/>
      <c r="K575" s="301"/>
      <c r="L575" s="301"/>
      <c r="M575" s="301"/>
      <c r="N575" s="301"/>
      <c r="O575" s="301"/>
      <c r="P575" s="301"/>
      <c r="Q575" s="301"/>
      <c r="R575" s="301"/>
      <c r="S575" s="301"/>
      <c r="T575" s="301"/>
      <c r="U575" s="301"/>
      <c r="V575" s="301"/>
      <c r="W575" s="301"/>
      <c r="X575" s="301"/>
      <c r="Y575" s="301"/>
      <c r="Z575" s="301"/>
    </row>
    <row r="576" spans="1:26" ht="19.5" customHeight="1" x14ac:dyDescent="0.2">
      <c r="A576" s="301"/>
      <c r="B576" s="301"/>
      <c r="C576" s="64"/>
      <c r="D576" s="99"/>
      <c r="E576" s="301"/>
      <c r="F576" s="301"/>
      <c r="G576" s="301"/>
      <c r="H576" s="301"/>
      <c r="I576" s="301"/>
      <c r="J576" s="301"/>
      <c r="K576" s="301"/>
      <c r="L576" s="301"/>
      <c r="M576" s="301"/>
      <c r="N576" s="301"/>
      <c r="O576" s="301"/>
      <c r="P576" s="301"/>
      <c r="Q576" s="301"/>
      <c r="R576" s="301"/>
      <c r="S576" s="301"/>
      <c r="T576" s="301"/>
      <c r="U576" s="301"/>
      <c r="V576" s="301"/>
      <c r="W576" s="301"/>
      <c r="X576" s="301"/>
      <c r="Y576" s="301"/>
      <c r="Z576" s="301"/>
    </row>
    <row r="577" spans="1:26" ht="19.5" customHeight="1" x14ac:dyDescent="0.2">
      <c r="A577" s="301"/>
      <c r="B577" s="301"/>
      <c r="C577" s="64"/>
      <c r="D577" s="99"/>
      <c r="E577" s="301"/>
      <c r="F577" s="301"/>
      <c r="G577" s="301"/>
      <c r="H577" s="301"/>
      <c r="I577" s="301"/>
      <c r="J577" s="301"/>
      <c r="K577" s="301"/>
      <c r="L577" s="301"/>
      <c r="M577" s="301"/>
      <c r="N577" s="301"/>
      <c r="O577" s="301"/>
      <c r="P577" s="301"/>
      <c r="Q577" s="301"/>
      <c r="R577" s="301"/>
      <c r="S577" s="301"/>
      <c r="T577" s="301"/>
      <c r="U577" s="301"/>
      <c r="V577" s="301"/>
      <c r="W577" s="301"/>
      <c r="X577" s="301"/>
      <c r="Y577" s="301"/>
      <c r="Z577" s="301"/>
    </row>
    <row r="578" spans="1:26" ht="19.5" customHeight="1" x14ac:dyDescent="0.2">
      <c r="A578" s="301"/>
      <c r="B578" s="301"/>
      <c r="C578" s="64"/>
      <c r="D578" s="99"/>
      <c r="E578" s="301"/>
      <c r="F578" s="301"/>
      <c r="G578" s="301"/>
      <c r="H578" s="301"/>
      <c r="I578" s="301"/>
      <c r="J578" s="301"/>
      <c r="K578" s="301"/>
      <c r="L578" s="301"/>
      <c r="M578" s="301"/>
      <c r="N578" s="301"/>
      <c r="O578" s="301"/>
      <c r="P578" s="301"/>
      <c r="Q578" s="301"/>
      <c r="R578" s="301"/>
      <c r="S578" s="301"/>
      <c r="T578" s="301"/>
      <c r="U578" s="301"/>
      <c r="V578" s="301"/>
      <c r="W578" s="301"/>
      <c r="X578" s="301"/>
      <c r="Y578" s="301"/>
      <c r="Z578" s="301"/>
    </row>
    <row r="579" spans="1:26" ht="19.5" customHeight="1" x14ac:dyDescent="0.2">
      <c r="A579" s="301"/>
      <c r="B579" s="301"/>
      <c r="C579" s="64"/>
      <c r="D579" s="99"/>
      <c r="E579" s="301"/>
      <c r="F579" s="301"/>
      <c r="G579" s="301"/>
      <c r="H579" s="301"/>
      <c r="I579" s="301"/>
      <c r="J579" s="301"/>
      <c r="K579" s="301"/>
      <c r="L579" s="301"/>
      <c r="M579" s="301"/>
      <c r="N579" s="301"/>
      <c r="O579" s="301"/>
      <c r="P579" s="301"/>
      <c r="Q579" s="301"/>
      <c r="R579" s="301"/>
      <c r="S579" s="301"/>
      <c r="T579" s="301"/>
      <c r="U579" s="301"/>
      <c r="V579" s="301"/>
      <c r="W579" s="301"/>
      <c r="X579" s="301"/>
      <c r="Y579" s="301"/>
      <c r="Z579" s="301"/>
    </row>
    <row r="580" spans="1:26" ht="19.5" customHeight="1" x14ac:dyDescent="0.2">
      <c r="A580" s="301"/>
      <c r="B580" s="301"/>
      <c r="C580" s="64"/>
      <c r="D580" s="99"/>
      <c r="E580" s="301"/>
      <c r="F580" s="301"/>
      <c r="G580" s="301"/>
      <c r="H580" s="301"/>
      <c r="I580" s="301"/>
      <c r="J580" s="301"/>
      <c r="K580" s="301"/>
      <c r="L580" s="301"/>
      <c r="M580" s="301"/>
      <c r="N580" s="301"/>
      <c r="O580" s="301"/>
      <c r="P580" s="301"/>
      <c r="Q580" s="301"/>
      <c r="R580" s="301"/>
      <c r="S580" s="301"/>
      <c r="T580" s="301"/>
      <c r="U580" s="301"/>
      <c r="V580" s="301"/>
      <c r="W580" s="301"/>
      <c r="X580" s="301"/>
      <c r="Y580" s="301"/>
      <c r="Z580" s="301"/>
    </row>
    <row r="581" spans="1:26" ht="19.5" customHeight="1" x14ac:dyDescent="0.2">
      <c r="A581" s="301"/>
      <c r="B581" s="301"/>
      <c r="C581" s="64"/>
      <c r="D581" s="99"/>
      <c r="E581" s="301"/>
      <c r="F581" s="301"/>
      <c r="G581" s="301"/>
      <c r="H581" s="301"/>
      <c r="I581" s="301"/>
      <c r="J581" s="301"/>
      <c r="K581" s="301"/>
      <c r="L581" s="301"/>
      <c r="M581" s="301"/>
      <c r="N581" s="301"/>
      <c r="O581" s="301"/>
      <c r="P581" s="301"/>
      <c r="Q581" s="301"/>
      <c r="R581" s="301"/>
      <c r="S581" s="301"/>
      <c r="T581" s="301"/>
      <c r="U581" s="301"/>
      <c r="V581" s="301"/>
      <c r="W581" s="301"/>
      <c r="X581" s="301"/>
      <c r="Y581" s="301"/>
      <c r="Z581" s="301"/>
    </row>
    <row r="582" spans="1:26" ht="19.5" customHeight="1" x14ac:dyDescent="0.2">
      <c r="A582" s="301"/>
      <c r="B582" s="301"/>
      <c r="C582" s="64"/>
      <c r="D582" s="99"/>
      <c r="E582" s="301"/>
      <c r="F582" s="301"/>
      <c r="G582" s="301"/>
      <c r="H582" s="301"/>
      <c r="I582" s="301"/>
      <c r="J582" s="301"/>
      <c r="K582" s="301"/>
      <c r="L582" s="301"/>
      <c r="M582" s="301"/>
      <c r="N582" s="301"/>
      <c r="O582" s="301"/>
      <c r="P582" s="301"/>
      <c r="Q582" s="301"/>
      <c r="R582" s="301"/>
      <c r="S582" s="301"/>
      <c r="T582" s="301"/>
      <c r="U582" s="301"/>
      <c r="V582" s="301"/>
      <c r="W582" s="301"/>
      <c r="X582" s="301"/>
      <c r="Y582" s="301"/>
      <c r="Z582" s="301"/>
    </row>
    <row r="583" spans="1:26" ht="19.5" customHeight="1" x14ac:dyDescent="0.2">
      <c r="A583" s="301"/>
      <c r="B583" s="301"/>
      <c r="C583" s="64"/>
      <c r="D583" s="99"/>
      <c r="E583" s="301"/>
      <c r="F583" s="301"/>
      <c r="G583" s="301"/>
      <c r="H583" s="301"/>
      <c r="I583" s="301"/>
      <c r="J583" s="301"/>
      <c r="K583" s="301"/>
      <c r="L583" s="301"/>
      <c r="M583" s="301"/>
      <c r="N583" s="301"/>
      <c r="O583" s="301"/>
      <c r="P583" s="301"/>
      <c r="Q583" s="301"/>
      <c r="R583" s="301"/>
      <c r="S583" s="301"/>
      <c r="T583" s="301"/>
      <c r="U583" s="301"/>
      <c r="V583" s="301"/>
      <c r="W583" s="301"/>
      <c r="X583" s="301"/>
      <c r="Y583" s="301"/>
      <c r="Z583" s="301"/>
    </row>
    <row r="584" spans="1:26" ht="19.5" customHeight="1" x14ac:dyDescent="0.2">
      <c r="A584" s="301"/>
      <c r="B584" s="301"/>
      <c r="C584" s="64"/>
      <c r="D584" s="99"/>
      <c r="E584" s="301"/>
      <c r="F584" s="301"/>
      <c r="G584" s="301"/>
      <c r="H584" s="301"/>
      <c r="I584" s="301"/>
      <c r="J584" s="301"/>
      <c r="K584" s="301"/>
      <c r="L584" s="301"/>
      <c r="M584" s="301"/>
      <c r="N584" s="301"/>
      <c r="O584" s="301"/>
      <c r="P584" s="301"/>
      <c r="Q584" s="301"/>
      <c r="R584" s="301"/>
      <c r="S584" s="301"/>
      <c r="T584" s="301"/>
      <c r="U584" s="301"/>
      <c r="V584" s="301"/>
      <c r="W584" s="301"/>
      <c r="X584" s="301"/>
      <c r="Y584" s="301"/>
      <c r="Z584" s="301"/>
    </row>
    <row r="585" spans="1:26" ht="19.5" customHeight="1" x14ac:dyDescent="0.2">
      <c r="A585" s="301"/>
      <c r="B585" s="301"/>
      <c r="C585" s="64"/>
      <c r="D585" s="99"/>
      <c r="E585" s="301"/>
      <c r="F585" s="301"/>
      <c r="G585" s="301"/>
      <c r="H585" s="301"/>
      <c r="I585" s="301"/>
      <c r="J585" s="301"/>
      <c r="K585" s="301"/>
      <c r="L585" s="301"/>
      <c r="M585" s="301"/>
      <c r="N585" s="301"/>
      <c r="O585" s="301"/>
      <c r="P585" s="301"/>
      <c r="Q585" s="301"/>
      <c r="R585" s="301"/>
      <c r="S585" s="301"/>
      <c r="T585" s="301"/>
      <c r="U585" s="301"/>
      <c r="V585" s="301"/>
      <c r="W585" s="301"/>
      <c r="X585" s="301"/>
      <c r="Y585" s="301"/>
      <c r="Z585" s="301"/>
    </row>
    <row r="586" spans="1:26" ht="19.5" customHeight="1" x14ac:dyDescent="0.2">
      <c r="A586" s="301"/>
      <c r="B586" s="301"/>
      <c r="C586" s="64"/>
      <c r="D586" s="99"/>
      <c r="E586" s="301"/>
      <c r="F586" s="301"/>
      <c r="G586" s="301"/>
      <c r="H586" s="301"/>
      <c r="I586" s="301"/>
      <c r="J586" s="301"/>
      <c r="K586" s="301"/>
      <c r="L586" s="301"/>
      <c r="M586" s="301"/>
      <c r="N586" s="301"/>
      <c r="O586" s="301"/>
      <c r="P586" s="301"/>
      <c r="Q586" s="301"/>
      <c r="R586" s="301"/>
      <c r="S586" s="301"/>
      <c r="T586" s="301"/>
      <c r="U586" s="301"/>
      <c r="V586" s="301"/>
      <c r="W586" s="301"/>
      <c r="X586" s="301"/>
      <c r="Y586" s="301"/>
      <c r="Z586" s="301"/>
    </row>
    <row r="587" spans="1:26" ht="19.5" customHeight="1" x14ac:dyDescent="0.2">
      <c r="A587" s="301"/>
      <c r="B587" s="301"/>
      <c r="C587" s="64"/>
      <c r="D587" s="99"/>
      <c r="E587" s="301"/>
      <c r="F587" s="301"/>
      <c r="G587" s="301"/>
      <c r="H587" s="301"/>
      <c r="I587" s="301"/>
      <c r="J587" s="301"/>
      <c r="K587" s="301"/>
      <c r="L587" s="301"/>
      <c r="M587" s="301"/>
      <c r="N587" s="301"/>
      <c r="O587" s="301"/>
      <c r="P587" s="301"/>
      <c r="Q587" s="301"/>
      <c r="R587" s="301"/>
      <c r="S587" s="301"/>
      <c r="T587" s="301"/>
      <c r="U587" s="301"/>
      <c r="V587" s="301"/>
      <c r="W587" s="301"/>
      <c r="X587" s="301"/>
      <c r="Y587" s="301"/>
      <c r="Z587" s="301"/>
    </row>
    <row r="588" spans="1:26" ht="19.5" customHeight="1" x14ac:dyDescent="0.2">
      <c r="A588" s="301"/>
      <c r="B588" s="301"/>
      <c r="C588" s="64"/>
      <c r="D588" s="99"/>
      <c r="E588" s="301"/>
      <c r="F588" s="301"/>
      <c r="G588" s="301"/>
      <c r="H588" s="301"/>
      <c r="I588" s="301"/>
      <c r="J588" s="301"/>
      <c r="K588" s="301"/>
      <c r="L588" s="301"/>
      <c r="M588" s="301"/>
      <c r="N588" s="301"/>
      <c r="O588" s="301"/>
      <c r="P588" s="301"/>
      <c r="Q588" s="301"/>
      <c r="R588" s="301"/>
      <c r="S588" s="301"/>
      <c r="T588" s="301"/>
      <c r="U588" s="301"/>
      <c r="V588" s="301"/>
      <c r="W588" s="301"/>
      <c r="X588" s="301"/>
      <c r="Y588" s="301"/>
      <c r="Z588" s="301"/>
    </row>
    <row r="589" spans="1:26" ht="19.5" customHeight="1" x14ac:dyDescent="0.2">
      <c r="A589" s="301"/>
      <c r="B589" s="301"/>
      <c r="C589" s="64"/>
      <c r="D589" s="99"/>
      <c r="E589" s="301"/>
      <c r="F589" s="301"/>
      <c r="G589" s="301"/>
      <c r="H589" s="301"/>
      <c r="I589" s="301"/>
      <c r="J589" s="301"/>
      <c r="K589" s="301"/>
      <c r="L589" s="301"/>
      <c r="M589" s="301"/>
      <c r="N589" s="301"/>
      <c r="O589" s="301"/>
      <c r="P589" s="301"/>
      <c r="Q589" s="301"/>
      <c r="R589" s="301"/>
      <c r="S589" s="301"/>
      <c r="T589" s="301"/>
      <c r="U589" s="301"/>
      <c r="V589" s="301"/>
      <c r="W589" s="301"/>
      <c r="X589" s="301"/>
      <c r="Y589" s="301"/>
      <c r="Z589" s="301"/>
    </row>
    <row r="590" spans="1:26" ht="19.5" customHeight="1" x14ac:dyDescent="0.2">
      <c r="A590" s="301"/>
      <c r="B590" s="301"/>
      <c r="C590" s="64"/>
      <c r="D590" s="99"/>
      <c r="E590" s="301"/>
      <c r="F590" s="301"/>
      <c r="G590" s="301"/>
      <c r="H590" s="301"/>
      <c r="I590" s="301"/>
      <c r="J590" s="301"/>
      <c r="K590" s="301"/>
      <c r="L590" s="301"/>
      <c r="M590" s="301"/>
      <c r="N590" s="301"/>
      <c r="O590" s="301"/>
      <c r="P590" s="301"/>
      <c r="Q590" s="301"/>
      <c r="R590" s="301"/>
      <c r="S590" s="301"/>
      <c r="T590" s="301"/>
      <c r="U590" s="301"/>
      <c r="V590" s="301"/>
      <c r="W590" s="301"/>
      <c r="X590" s="301"/>
      <c r="Y590" s="301"/>
      <c r="Z590" s="301"/>
    </row>
    <row r="591" spans="1:26" ht="19.5" customHeight="1" x14ac:dyDescent="0.2">
      <c r="A591" s="301"/>
      <c r="B591" s="301"/>
      <c r="C591" s="64"/>
      <c r="D591" s="99"/>
      <c r="E591" s="301"/>
      <c r="F591" s="301"/>
      <c r="G591" s="301"/>
      <c r="H591" s="301"/>
      <c r="I591" s="301"/>
      <c r="J591" s="301"/>
      <c r="K591" s="301"/>
      <c r="L591" s="301"/>
      <c r="M591" s="301"/>
      <c r="N591" s="301"/>
      <c r="O591" s="301"/>
      <c r="P591" s="301"/>
      <c r="Q591" s="301"/>
      <c r="R591" s="301"/>
      <c r="S591" s="301"/>
      <c r="T591" s="301"/>
      <c r="U591" s="301"/>
      <c r="V591" s="301"/>
      <c r="W591" s="301"/>
      <c r="X591" s="301"/>
      <c r="Y591" s="301"/>
      <c r="Z591" s="301"/>
    </row>
    <row r="592" spans="1:26" ht="19.5" customHeight="1" x14ac:dyDescent="0.2">
      <c r="A592" s="301"/>
      <c r="B592" s="301"/>
      <c r="C592" s="64"/>
      <c r="D592" s="99"/>
      <c r="E592" s="301"/>
      <c r="F592" s="301"/>
      <c r="G592" s="301"/>
      <c r="H592" s="301"/>
      <c r="I592" s="301"/>
      <c r="J592" s="301"/>
      <c r="K592" s="301"/>
      <c r="L592" s="301"/>
      <c r="M592" s="301"/>
      <c r="N592" s="301"/>
      <c r="O592" s="301"/>
      <c r="P592" s="301"/>
      <c r="Q592" s="301"/>
      <c r="R592" s="301"/>
      <c r="S592" s="301"/>
      <c r="T592" s="301"/>
      <c r="U592" s="301"/>
      <c r="V592" s="301"/>
      <c r="W592" s="301"/>
      <c r="X592" s="301"/>
      <c r="Y592" s="301"/>
      <c r="Z592" s="301"/>
    </row>
    <row r="593" spans="1:26" ht="19.5" customHeight="1" x14ac:dyDescent="0.2">
      <c r="A593" s="301"/>
      <c r="B593" s="301"/>
      <c r="C593" s="64"/>
      <c r="D593" s="99"/>
      <c r="E593" s="301"/>
      <c r="F593" s="301"/>
      <c r="G593" s="301"/>
      <c r="H593" s="301"/>
      <c r="I593" s="301"/>
      <c r="J593" s="301"/>
      <c r="K593" s="301"/>
      <c r="L593" s="301"/>
      <c r="M593" s="301"/>
      <c r="N593" s="301"/>
      <c r="O593" s="301"/>
      <c r="P593" s="301"/>
      <c r="Q593" s="301"/>
      <c r="R593" s="301"/>
      <c r="S593" s="301"/>
      <c r="T593" s="301"/>
      <c r="U593" s="301"/>
      <c r="V593" s="301"/>
      <c r="W593" s="301"/>
      <c r="X593" s="301"/>
      <c r="Y593" s="301"/>
      <c r="Z593" s="301"/>
    </row>
    <row r="594" spans="1:26" ht="19.5" customHeight="1" x14ac:dyDescent="0.2">
      <c r="A594" s="301"/>
      <c r="B594" s="301"/>
      <c r="C594" s="64"/>
      <c r="D594" s="99"/>
      <c r="E594" s="301"/>
      <c r="F594" s="301"/>
      <c r="G594" s="301"/>
      <c r="H594" s="301"/>
      <c r="I594" s="301"/>
      <c r="J594" s="301"/>
      <c r="K594" s="301"/>
      <c r="L594" s="301"/>
      <c r="M594" s="301"/>
      <c r="N594" s="301"/>
      <c r="O594" s="301"/>
      <c r="P594" s="301"/>
      <c r="Q594" s="301"/>
      <c r="R594" s="301"/>
      <c r="S594" s="301"/>
      <c r="T594" s="301"/>
      <c r="U594" s="301"/>
      <c r="V594" s="301"/>
      <c r="W594" s="301"/>
      <c r="X594" s="301"/>
      <c r="Y594" s="301"/>
      <c r="Z594" s="301"/>
    </row>
    <row r="595" spans="1:26" ht="19.5" customHeight="1" x14ac:dyDescent="0.2">
      <c r="A595" s="301"/>
      <c r="B595" s="301"/>
      <c r="C595" s="64"/>
      <c r="D595" s="99"/>
      <c r="E595" s="301"/>
      <c r="F595" s="301"/>
      <c r="G595" s="301"/>
      <c r="H595" s="301"/>
      <c r="I595" s="301"/>
      <c r="J595" s="301"/>
      <c r="K595" s="301"/>
      <c r="L595" s="301"/>
      <c r="M595" s="301"/>
      <c r="N595" s="301"/>
      <c r="O595" s="301"/>
      <c r="P595" s="301"/>
      <c r="Q595" s="301"/>
      <c r="R595" s="301"/>
      <c r="S595" s="301"/>
      <c r="T595" s="301"/>
      <c r="U595" s="301"/>
      <c r="V595" s="301"/>
      <c r="W595" s="301"/>
      <c r="X595" s="301"/>
      <c r="Y595" s="301"/>
      <c r="Z595" s="301"/>
    </row>
    <row r="596" spans="1:26" ht="19.5" customHeight="1" x14ac:dyDescent="0.2">
      <c r="A596" s="301"/>
      <c r="B596" s="301"/>
      <c r="C596" s="64"/>
      <c r="D596" s="99"/>
      <c r="E596" s="301"/>
      <c r="F596" s="301"/>
      <c r="G596" s="301"/>
      <c r="H596" s="301"/>
      <c r="I596" s="301"/>
      <c r="J596" s="301"/>
      <c r="K596" s="301"/>
      <c r="L596" s="301"/>
      <c r="M596" s="301"/>
      <c r="N596" s="301"/>
      <c r="O596" s="301"/>
      <c r="P596" s="301"/>
      <c r="Q596" s="301"/>
      <c r="R596" s="301"/>
      <c r="S596" s="301"/>
      <c r="T596" s="301"/>
      <c r="U596" s="301"/>
      <c r="V596" s="301"/>
      <c r="W596" s="301"/>
      <c r="X596" s="301"/>
      <c r="Y596" s="301"/>
      <c r="Z596" s="301"/>
    </row>
    <row r="597" spans="1:26" ht="19.5" customHeight="1" x14ac:dyDescent="0.2">
      <c r="A597" s="301"/>
      <c r="B597" s="301"/>
      <c r="C597" s="64"/>
      <c r="D597" s="99"/>
      <c r="E597" s="301"/>
      <c r="F597" s="301"/>
      <c r="G597" s="301"/>
      <c r="H597" s="301"/>
      <c r="I597" s="301"/>
      <c r="J597" s="301"/>
      <c r="K597" s="301"/>
      <c r="L597" s="301"/>
      <c r="M597" s="301"/>
      <c r="N597" s="301"/>
      <c r="O597" s="301"/>
      <c r="P597" s="301"/>
      <c r="Q597" s="301"/>
      <c r="R597" s="301"/>
      <c r="S597" s="301"/>
      <c r="T597" s="301"/>
      <c r="U597" s="301"/>
      <c r="V597" s="301"/>
      <c r="W597" s="301"/>
      <c r="X597" s="301"/>
      <c r="Y597" s="301"/>
      <c r="Z597" s="301"/>
    </row>
    <row r="598" spans="1:26" ht="19.5" customHeight="1" x14ac:dyDescent="0.2">
      <c r="A598" s="301"/>
      <c r="B598" s="301"/>
      <c r="C598" s="64"/>
      <c r="D598" s="99"/>
      <c r="E598" s="301"/>
      <c r="F598" s="301"/>
      <c r="G598" s="301"/>
      <c r="H598" s="301"/>
      <c r="I598" s="301"/>
      <c r="J598" s="301"/>
      <c r="K598" s="301"/>
      <c r="L598" s="301"/>
      <c r="M598" s="301"/>
      <c r="N598" s="301"/>
      <c r="O598" s="301"/>
      <c r="P598" s="301"/>
      <c r="Q598" s="301"/>
      <c r="R598" s="301"/>
      <c r="S598" s="301"/>
      <c r="T598" s="301"/>
      <c r="U598" s="301"/>
      <c r="V598" s="301"/>
      <c r="W598" s="301"/>
      <c r="X598" s="301"/>
      <c r="Y598" s="301"/>
      <c r="Z598" s="301"/>
    </row>
    <row r="599" spans="1:26" ht="19.5" customHeight="1" x14ac:dyDescent="0.2">
      <c r="A599" s="301"/>
      <c r="B599" s="301"/>
      <c r="C599" s="64"/>
      <c r="D599" s="99"/>
      <c r="E599" s="301"/>
      <c r="F599" s="301"/>
      <c r="G599" s="301"/>
      <c r="H599" s="301"/>
      <c r="I599" s="301"/>
      <c r="J599" s="301"/>
      <c r="K599" s="301"/>
      <c r="L599" s="301"/>
      <c r="M599" s="301"/>
      <c r="N599" s="301"/>
      <c r="O599" s="301"/>
      <c r="P599" s="301"/>
      <c r="Q599" s="301"/>
      <c r="R599" s="301"/>
      <c r="S599" s="301"/>
      <c r="T599" s="301"/>
      <c r="U599" s="301"/>
      <c r="V599" s="301"/>
      <c r="W599" s="301"/>
      <c r="X599" s="301"/>
      <c r="Y599" s="301"/>
      <c r="Z599" s="301"/>
    </row>
    <row r="600" spans="1:26" ht="19.5" customHeight="1" x14ac:dyDescent="0.2">
      <c r="A600" s="301"/>
      <c r="B600" s="301"/>
      <c r="C600" s="64"/>
      <c r="D600" s="99"/>
      <c r="E600" s="301"/>
      <c r="F600" s="301"/>
      <c r="G600" s="301"/>
      <c r="H600" s="301"/>
      <c r="I600" s="301"/>
      <c r="J600" s="301"/>
      <c r="K600" s="301"/>
      <c r="L600" s="301"/>
      <c r="M600" s="301"/>
      <c r="N600" s="301"/>
      <c r="O600" s="301"/>
      <c r="P600" s="301"/>
      <c r="Q600" s="301"/>
      <c r="R600" s="301"/>
      <c r="S600" s="301"/>
      <c r="T600" s="301"/>
      <c r="U600" s="301"/>
      <c r="V600" s="301"/>
      <c r="W600" s="301"/>
      <c r="X600" s="301"/>
      <c r="Y600" s="301"/>
      <c r="Z600" s="301"/>
    </row>
    <row r="601" spans="1:26" ht="19.5" customHeight="1" x14ac:dyDescent="0.2">
      <c r="A601" s="301"/>
      <c r="B601" s="301"/>
      <c r="C601" s="64"/>
      <c r="D601" s="99"/>
      <c r="E601" s="301"/>
      <c r="F601" s="301"/>
      <c r="G601" s="301"/>
      <c r="H601" s="301"/>
      <c r="I601" s="301"/>
      <c r="J601" s="301"/>
      <c r="K601" s="301"/>
      <c r="L601" s="301"/>
      <c r="M601" s="301"/>
      <c r="N601" s="301"/>
      <c r="O601" s="301"/>
      <c r="P601" s="301"/>
      <c r="Q601" s="301"/>
      <c r="R601" s="301"/>
      <c r="S601" s="301"/>
      <c r="T601" s="301"/>
      <c r="U601" s="301"/>
      <c r="V601" s="301"/>
      <c r="W601" s="301"/>
      <c r="X601" s="301"/>
      <c r="Y601" s="301"/>
      <c r="Z601" s="301"/>
    </row>
    <row r="602" spans="1:26" ht="19.5" customHeight="1" x14ac:dyDescent="0.2">
      <c r="A602" s="301"/>
      <c r="B602" s="301"/>
      <c r="C602" s="64"/>
      <c r="D602" s="99"/>
      <c r="E602" s="301"/>
      <c r="F602" s="301"/>
      <c r="G602" s="301"/>
      <c r="H602" s="301"/>
      <c r="I602" s="301"/>
      <c r="J602" s="301"/>
      <c r="K602" s="301"/>
      <c r="L602" s="301"/>
      <c r="M602" s="301"/>
      <c r="N602" s="301"/>
      <c r="O602" s="301"/>
      <c r="P602" s="301"/>
      <c r="Q602" s="301"/>
      <c r="R602" s="301"/>
      <c r="S602" s="301"/>
      <c r="T602" s="301"/>
      <c r="U602" s="301"/>
      <c r="V602" s="301"/>
      <c r="W602" s="301"/>
      <c r="X602" s="301"/>
      <c r="Y602" s="301"/>
      <c r="Z602" s="301"/>
    </row>
    <row r="603" spans="1:26" ht="19.5" customHeight="1" x14ac:dyDescent="0.2">
      <c r="A603" s="301"/>
      <c r="B603" s="301"/>
      <c r="C603" s="64"/>
      <c r="D603" s="99"/>
      <c r="E603" s="301"/>
      <c r="F603" s="301"/>
      <c r="G603" s="301"/>
      <c r="H603" s="301"/>
      <c r="I603" s="301"/>
      <c r="J603" s="301"/>
      <c r="K603" s="301"/>
      <c r="L603" s="301"/>
      <c r="M603" s="301"/>
      <c r="N603" s="301"/>
      <c r="O603" s="301"/>
      <c r="P603" s="301"/>
      <c r="Q603" s="301"/>
      <c r="R603" s="301"/>
      <c r="S603" s="301"/>
      <c r="T603" s="301"/>
      <c r="U603" s="301"/>
      <c r="V603" s="301"/>
      <c r="W603" s="301"/>
      <c r="X603" s="301"/>
      <c r="Y603" s="301"/>
      <c r="Z603" s="301"/>
    </row>
    <row r="604" spans="1:26" ht="19.5" customHeight="1" x14ac:dyDescent="0.2">
      <c r="A604" s="301"/>
      <c r="B604" s="301"/>
      <c r="C604" s="64"/>
      <c r="D604" s="99"/>
      <c r="E604" s="301"/>
      <c r="F604" s="301"/>
      <c r="G604" s="301"/>
      <c r="H604" s="301"/>
      <c r="I604" s="301"/>
      <c r="J604" s="301"/>
      <c r="K604" s="301"/>
      <c r="L604" s="301"/>
      <c r="M604" s="301"/>
      <c r="N604" s="301"/>
      <c r="O604" s="301"/>
      <c r="P604" s="301"/>
      <c r="Q604" s="301"/>
      <c r="R604" s="301"/>
      <c r="S604" s="301"/>
      <c r="T604" s="301"/>
      <c r="U604" s="301"/>
      <c r="V604" s="301"/>
      <c r="W604" s="301"/>
      <c r="X604" s="301"/>
      <c r="Y604" s="301"/>
      <c r="Z604" s="301"/>
    </row>
    <row r="605" spans="1:26" ht="19.5" customHeight="1" x14ac:dyDescent="0.2">
      <c r="A605" s="301"/>
      <c r="B605" s="301"/>
      <c r="C605" s="64"/>
      <c r="D605" s="99"/>
      <c r="E605" s="301"/>
      <c r="F605" s="301"/>
      <c r="G605" s="301"/>
      <c r="H605" s="301"/>
      <c r="I605" s="301"/>
      <c r="J605" s="301"/>
      <c r="K605" s="301"/>
      <c r="L605" s="301"/>
      <c r="M605" s="301"/>
      <c r="N605" s="301"/>
      <c r="O605" s="301"/>
      <c r="P605" s="301"/>
      <c r="Q605" s="301"/>
      <c r="R605" s="301"/>
      <c r="S605" s="301"/>
      <c r="T605" s="301"/>
      <c r="U605" s="301"/>
      <c r="V605" s="301"/>
      <c r="W605" s="301"/>
      <c r="X605" s="301"/>
      <c r="Y605" s="301"/>
      <c r="Z605" s="301"/>
    </row>
    <row r="606" spans="1:26" ht="19.5" customHeight="1" x14ac:dyDescent="0.2">
      <c r="A606" s="301"/>
      <c r="B606" s="301"/>
      <c r="C606" s="64"/>
      <c r="D606" s="99"/>
      <c r="E606" s="301"/>
      <c r="F606" s="301"/>
      <c r="G606" s="301"/>
      <c r="H606" s="301"/>
      <c r="I606" s="301"/>
      <c r="J606" s="301"/>
      <c r="K606" s="301"/>
      <c r="L606" s="301"/>
      <c r="M606" s="301"/>
      <c r="N606" s="301"/>
      <c r="O606" s="301"/>
      <c r="P606" s="301"/>
      <c r="Q606" s="301"/>
      <c r="R606" s="301"/>
      <c r="S606" s="301"/>
      <c r="T606" s="301"/>
      <c r="U606" s="301"/>
      <c r="V606" s="301"/>
      <c r="W606" s="301"/>
      <c r="X606" s="301"/>
      <c r="Y606" s="301"/>
      <c r="Z606" s="301"/>
    </row>
    <row r="607" spans="1:26" ht="19.5" customHeight="1" x14ac:dyDescent="0.2">
      <c r="A607" s="301"/>
      <c r="B607" s="301"/>
      <c r="C607" s="64"/>
      <c r="D607" s="99"/>
      <c r="E607" s="301"/>
      <c r="F607" s="301"/>
      <c r="G607" s="301"/>
      <c r="H607" s="301"/>
      <c r="I607" s="301"/>
      <c r="J607" s="301"/>
      <c r="K607" s="301"/>
      <c r="L607" s="301"/>
      <c r="M607" s="301"/>
      <c r="N607" s="301"/>
      <c r="O607" s="301"/>
      <c r="P607" s="301"/>
      <c r="Q607" s="301"/>
      <c r="R607" s="301"/>
      <c r="S607" s="301"/>
      <c r="T607" s="301"/>
      <c r="U607" s="301"/>
      <c r="V607" s="301"/>
      <c r="W607" s="301"/>
      <c r="X607" s="301"/>
      <c r="Y607" s="301"/>
      <c r="Z607" s="301"/>
    </row>
    <row r="608" spans="1:26" ht="19.5" customHeight="1" x14ac:dyDescent="0.2">
      <c r="A608" s="301"/>
      <c r="B608" s="301"/>
      <c r="C608" s="64"/>
      <c r="D608" s="99"/>
      <c r="E608" s="301"/>
      <c r="F608" s="301"/>
      <c r="G608" s="301"/>
      <c r="H608" s="301"/>
      <c r="I608" s="301"/>
      <c r="J608" s="301"/>
      <c r="K608" s="301"/>
      <c r="L608" s="301"/>
      <c r="M608" s="301"/>
      <c r="N608" s="301"/>
      <c r="O608" s="301"/>
      <c r="P608" s="301"/>
      <c r="Q608" s="301"/>
      <c r="R608" s="301"/>
      <c r="S608" s="301"/>
      <c r="T608" s="301"/>
      <c r="U608" s="301"/>
      <c r="V608" s="301"/>
      <c r="W608" s="301"/>
      <c r="X608" s="301"/>
      <c r="Y608" s="301"/>
      <c r="Z608" s="301"/>
    </row>
    <row r="609" spans="1:26" ht="19.5" customHeight="1" x14ac:dyDescent="0.2">
      <c r="A609" s="301"/>
      <c r="B609" s="301"/>
      <c r="C609" s="64"/>
      <c r="D609" s="99"/>
      <c r="E609" s="301"/>
      <c r="F609" s="301"/>
      <c r="G609" s="301"/>
      <c r="H609" s="301"/>
      <c r="I609" s="301"/>
      <c r="J609" s="301"/>
      <c r="K609" s="301"/>
      <c r="L609" s="301"/>
      <c r="M609" s="301"/>
      <c r="N609" s="301"/>
      <c r="O609" s="301"/>
      <c r="P609" s="301"/>
      <c r="Q609" s="301"/>
      <c r="R609" s="301"/>
      <c r="S609" s="301"/>
      <c r="T609" s="301"/>
      <c r="U609" s="301"/>
      <c r="V609" s="301"/>
      <c r="W609" s="301"/>
      <c r="X609" s="301"/>
      <c r="Y609" s="301"/>
      <c r="Z609" s="301"/>
    </row>
    <row r="610" spans="1:26" ht="19.5" customHeight="1" x14ac:dyDescent="0.2">
      <c r="A610" s="301"/>
      <c r="B610" s="301"/>
      <c r="C610" s="64"/>
      <c r="D610" s="99"/>
      <c r="E610" s="301"/>
      <c r="F610" s="301"/>
      <c r="G610" s="301"/>
      <c r="H610" s="301"/>
      <c r="I610" s="301"/>
      <c r="J610" s="301"/>
      <c r="K610" s="301"/>
      <c r="L610" s="301"/>
      <c r="M610" s="301"/>
      <c r="N610" s="301"/>
      <c r="O610" s="301"/>
      <c r="P610" s="301"/>
      <c r="Q610" s="301"/>
      <c r="R610" s="301"/>
      <c r="S610" s="301"/>
      <c r="T610" s="301"/>
      <c r="U610" s="301"/>
      <c r="V610" s="301"/>
      <c r="W610" s="301"/>
      <c r="X610" s="301"/>
      <c r="Y610" s="301"/>
      <c r="Z610" s="301"/>
    </row>
    <row r="611" spans="1:26" ht="19.5" customHeight="1" x14ac:dyDescent="0.2">
      <c r="A611" s="301"/>
      <c r="B611" s="301"/>
      <c r="C611" s="64"/>
      <c r="D611" s="99"/>
      <c r="E611" s="301"/>
      <c r="F611" s="301"/>
      <c r="G611" s="301"/>
      <c r="H611" s="301"/>
      <c r="I611" s="301"/>
      <c r="J611" s="301"/>
      <c r="K611" s="301"/>
      <c r="L611" s="301"/>
      <c r="M611" s="301"/>
      <c r="N611" s="301"/>
      <c r="O611" s="301"/>
      <c r="P611" s="301"/>
      <c r="Q611" s="301"/>
      <c r="R611" s="301"/>
      <c r="S611" s="301"/>
      <c r="T611" s="301"/>
      <c r="U611" s="301"/>
      <c r="V611" s="301"/>
      <c r="W611" s="301"/>
      <c r="X611" s="301"/>
      <c r="Y611" s="301"/>
      <c r="Z611" s="301"/>
    </row>
    <row r="612" spans="1:26" ht="19.5" customHeight="1" x14ac:dyDescent="0.2">
      <c r="A612" s="301"/>
      <c r="B612" s="301"/>
      <c r="C612" s="64"/>
      <c r="D612" s="99"/>
      <c r="E612" s="301"/>
      <c r="F612" s="301"/>
      <c r="G612" s="301"/>
      <c r="H612" s="301"/>
      <c r="I612" s="301"/>
      <c r="J612" s="301"/>
      <c r="K612" s="301"/>
      <c r="L612" s="301"/>
      <c r="M612" s="301"/>
      <c r="N612" s="301"/>
      <c r="O612" s="301"/>
      <c r="P612" s="301"/>
      <c r="Q612" s="301"/>
      <c r="R612" s="301"/>
      <c r="S612" s="301"/>
      <c r="T612" s="301"/>
      <c r="U612" s="301"/>
      <c r="V612" s="301"/>
      <c r="W612" s="301"/>
      <c r="X612" s="301"/>
      <c r="Y612" s="301"/>
      <c r="Z612" s="301"/>
    </row>
    <row r="613" spans="1:26" ht="19.5" customHeight="1" x14ac:dyDescent="0.2">
      <c r="A613" s="301"/>
      <c r="B613" s="301"/>
      <c r="C613" s="64"/>
      <c r="D613" s="99"/>
      <c r="E613" s="301"/>
      <c r="F613" s="301"/>
      <c r="G613" s="301"/>
      <c r="H613" s="301"/>
      <c r="I613" s="301"/>
      <c r="J613" s="301"/>
      <c r="K613" s="301"/>
      <c r="L613" s="301"/>
      <c r="M613" s="301"/>
      <c r="N613" s="301"/>
      <c r="O613" s="301"/>
      <c r="P613" s="301"/>
      <c r="Q613" s="301"/>
      <c r="R613" s="301"/>
      <c r="S613" s="301"/>
      <c r="T613" s="301"/>
      <c r="U613" s="301"/>
      <c r="V613" s="301"/>
      <c r="W613" s="301"/>
      <c r="X613" s="301"/>
      <c r="Y613" s="301"/>
      <c r="Z613" s="301"/>
    </row>
    <row r="614" spans="1:26" ht="19.5" customHeight="1" x14ac:dyDescent="0.2">
      <c r="A614" s="301"/>
      <c r="B614" s="301"/>
      <c r="C614" s="64"/>
      <c r="D614" s="99"/>
      <c r="E614" s="301"/>
      <c r="F614" s="301"/>
      <c r="G614" s="301"/>
      <c r="H614" s="301"/>
      <c r="I614" s="301"/>
      <c r="J614" s="301"/>
      <c r="K614" s="301"/>
      <c r="L614" s="301"/>
      <c r="M614" s="301"/>
      <c r="N614" s="301"/>
      <c r="O614" s="301"/>
      <c r="P614" s="301"/>
      <c r="Q614" s="301"/>
      <c r="R614" s="301"/>
      <c r="S614" s="301"/>
      <c r="T614" s="301"/>
      <c r="U614" s="301"/>
      <c r="V614" s="301"/>
      <c r="W614" s="301"/>
      <c r="X614" s="301"/>
      <c r="Y614" s="301"/>
      <c r="Z614" s="301"/>
    </row>
    <row r="615" spans="1:26" ht="19.5" customHeight="1" x14ac:dyDescent="0.2">
      <c r="A615" s="301"/>
      <c r="B615" s="301"/>
      <c r="C615" s="64"/>
      <c r="D615" s="99"/>
      <c r="E615" s="301"/>
      <c r="F615" s="301"/>
      <c r="G615" s="301"/>
      <c r="H615" s="301"/>
      <c r="I615" s="301"/>
      <c r="J615" s="301"/>
      <c r="K615" s="301"/>
      <c r="L615" s="301"/>
      <c r="M615" s="301"/>
      <c r="N615" s="301"/>
      <c r="O615" s="301"/>
      <c r="P615" s="301"/>
      <c r="Q615" s="301"/>
      <c r="R615" s="301"/>
      <c r="S615" s="301"/>
      <c r="T615" s="301"/>
      <c r="U615" s="301"/>
      <c r="V615" s="301"/>
      <c r="W615" s="301"/>
      <c r="X615" s="301"/>
      <c r="Y615" s="301"/>
      <c r="Z615" s="301"/>
    </row>
    <row r="616" spans="1:26" ht="19.5" customHeight="1" x14ac:dyDescent="0.2">
      <c r="A616" s="301"/>
      <c r="B616" s="301"/>
      <c r="C616" s="64"/>
      <c r="D616" s="99"/>
      <c r="E616" s="301"/>
      <c r="F616" s="301"/>
      <c r="G616" s="301"/>
      <c r="H616" s="301"/>
      <c r="I616" s="301"/>
      <c r="J616" s="301"/>
      <c r="K616" s="301"/>
      <c r="L616" s="301"/>
      <c r="M616" s="301"/>
      <c r="N616" s="301"/>
      <c r="O616" s="301"/>
      <c r="P616" s="301"/>
      <c r="Q616" s="301"/>
      <c r="R616" s="301"/>
      <c r="S616" s="301"/>
      <c r="T616" s="301"/>
      <c r="U616" s="301"/>
      <c r="V616" s="301"/>
      <c r="W616" s="301"/>
      <c r="X616" s="301"/>
      <c r="Y616" s="301"/>
      <c r="Z616" s="301"/>
    </row>
    <row r="617" spans="1:26" ht="19.5" customHeight="1" x14ac:dyDescent="0.2">
      <c r="A617" s="301"/>
      <c r="B617" s="301"/>
      <c r="C617" s="64"/>
      <c r="D617" s="99"/>
      <c r="E617" s="301"/>
      <c r="F617" s="301"/>
      <c r="G617" s="301"/>
      <c r="H617" s="301"/>
      <c r="I617" s="301"/>
      <c r="J617" s="301"/>
      <c r="K617" s="301"/>
      <c r="L617" s="301"/>
      <c r="M617" s="301"/>
      <c r="N617" s="301"/>
      <c r="O617" s="301"/>
      <c r="P617" s="301"/>
      <c r="Q617" s="301"/>
      <c r="R617" s="301"/>
      <c r="S617" s="301"/>
      <c r="T617" s="301"/>
      <c r="U617" s="301"/>
      <c r="V617" s="301"/>
      <c r="W617" s="301"/>
      <c r="X617" s="301"/>
      <c r="Y617" s="301"/>
      <c r="Z617" s="301"/>
    </row>
    <row r="618" spans="1:26" ht="19.5" customHeight="1" x14ac:dyDescent="0.2">
      <c r="A618" s="301"/>
      <c r="B618" s="301"/>
      <c r="C618" s="64"/>
      <c r="D618" s="99"/>
      <c r="E618" s="301"/>
      <c r="F618" s="301"/>
      <c r="G618" s="301"/>
      <c r="H618" s="301"/>
      <c r="I618" s="301"/>
      <c r="J618" s="301"/>
      <c r="K618" s="301"/>
      <c r="L618" s="301"/>
      <c r="M618" s="301"/>
      <c r="N618" s="301"/>
      <c r="O618" s="301"/>
      <c r="P618" s="301"/>
      <c r="Q618" s="301"/>
      <c r="R618" s="301"/>
      <c r="S618" s="301"/>
      <c r="T618" s="301"/>
      <c r="U618" s="301"/>
      <c r="V618" s="301"/>
      <c r="W618" s="301"/>
      <c r="X618" s="301"/>
      <c r="Y618" s="301"/>
      <c r="Z618" s="301"/>
    </row>
    <row r="619" spans="1:26" ht="19.5" customHeight="1" x14ac:dyDescent="0.2">
      <c r="A619" s="301"/>
      <c r="B619" s="301"/>
      <c r="C619" s="64"/>
      <c r="D619" s="99"/>
      <c r="E619" s="301"/>
      <c r="F619" s="301"/>
      <c r="G619" s="301"/>
      <c r="H619" s="301"/>
      <c r="I619" s="301"/>
      <c r="J619" s="301"/>
      <c r="K619" s="301"/>
      <c r="L619" s="301"/>
      <c r="M619" s="301"/>
      <c r="N619" s="301"/>
      <c r="O619" s="301"/>
      <c r="P619" s="301"/>
      <c r="Q619" s="301"/>
      <c r="R619" s="301"/>
      <c r="S619" s="301"/>
      <c r="T619" s="301"/>
      <c r="U619" s="301"/>
      <c r="V619" s="301"/>
      <c r="W619" s="301"/>
      <c r="X619" s="301"/>
      <c r="Y619" s="301"/>
      <c r="Z619" s="301"/>
    </row>
    <row r="620" spans="1:26" ht="19.5" customHeight="1" x14ac:dyDescent="0.2">
      <c r="A620" s="301"/>
      <c r="B620" s="301"/>
      <c r="C620" s="64"/>
      <c r="D620" s="99"/>
      <c r="E620" s="301"/>
      <c r="F620" s="301"/>
      <c r="G620" s="301"/>
      <c r="H620" s="301"/>
      <c r="I620" s="301"/>
      <c r="J620" s="301"/>
      <c r="K620" s="301"/>
      <c r="L620" s="301"/>
      <c r="M620" s="301"/>
      <c r="N620" s="301"/>
      <c r="O620" s="301"/>
      <c r="P620" s="301"/>
      <c r="Q620" s="301"/>
      <c r="R620" s="301"/>
      <c r="S620" s="301"/>
      <c r="T620" s="301"/>
      <c r="U620" s="301"/>
      <c r="V620" s="301"/>
      <c r="W620" s="301"/>
      <c r="X620" s="301"/>
      <c r="Y620" s="301"/>
      <c r="Z620" s="301"/>
    </row>
    <row r="621" spans="1:26" ht="19.5" customHeight="1" x14ac:dyDescent="0.2">
      <c r="A621" s="301"/>
      <c r="B621" s="301"/>
      <c r="C621" s="64"/>
      <c r="D621" s="99"/>
      <c r="E621" s="301"/>
      <c r="F621" s="301"/>
      <c r="G621" s="301"/>
      <c r="H621" s="301"/>
      <c r="I621" s="301"/>
      <c r="J621" s="301"/>
      <c r="K621" s="301"/>
      <c r="L621" s="301"/>
      <c r="M621" s="301"/>
      <c r="N621" s="301"/>
      <c r="O621" s="301"/>
      <c r="P621" s="301"/>
      <c r="Q621" s="301"/>
      <c r="R621" s="301"/>
      <c r="S621" s="301"/>
      <c r="T621" s="301"/>
      <c r="U621" s="301"/>
      <c r="V621" s="301"/>
      <c r="W621" s="301"/>
      <c r="X621" s="301"/>
      <c r="Y621" s="301"/>
      <c r="Z621" s="301"/>
    </row>
    <row r="622" spans="1:26" ht="19.5" customHeight="1" x14ac:dyDescent="0.2">
      <c r="A622" s="301"/>
      <c r="B622" s="301"/>
      <c r="C622" s="64"/>
      <c r="D622" s="99"/>
      <c r="E622" s="301"/>
      <c r="F622" s="301"/>
      <c r="G622" s="301"/>
      <c r="H622" s="301"/>
      <c r="I622" s="301"/>
      <c r="J622" s="301"/>
      <c r="K622" s="301"/>
      <c r="L622" s="301"/>
      <c r="M622" s="301"/>
      <c r="N622" s="301"/>
      <c r="O622" s="301"/>
      <c r="P622" s="301"/>
      <c r="Q622" s="301"/>
      <c r="R622" s="301"/>
      <c r="S622" s="301"/>
      <c r="T622" s="301"/>
      <c r="U622" s="301"/>
      <c r="V622" s="301"/>
      <c r="W622" s="301"/>
      <c r="X622" s="301"/>
      <c r="Y622" s="301"/>
      <c r="Z622" s="301"/>
    </row>
    <row r="623" spans="1:26" ht="19.5" customHeight="1" x14ac:dyDescent="0.2">
      <c r="A623" s="301"/>
      <c r="B623" s="301"/>
      <c r="C623" s="64"/>
      <c r="D623" s="99"/>
      <c r="E623" s="301"/>
      <c r="F623" s="301"/>
      <c r="G623" s="301"/>
      <c r="H623" s="301"/>
      <c r="I623" s="301"/>
      <c r="J623" s="301"/>
      <c r="K623" s="301"/>
      <c r="L623" s="301"/>
      <c r="M623" s="301"/>
      <c r="N623" s="301"/>
      <c r="O623" s="301"/>
      <c r="P623" s="301"/>
      <c r="Q623" s="301"/>
      <c r="R623" s="301"/>
      <c r="S623" s="301"/>
      <c r="T623" s="301"/>
      <c r="U623" s="301"/>
      <c r="V623" s="301"/>
      <c r="W623" s="301"/>
      <c r="X623" s="301"/>
      <c r="Y623" s="301"/>
      <c r="Z623" s="301"/>
    </row>
    <row r="624" spans="1:26" ht="19.5" customHeight="1" x14ac:dyDescent="0.2">
      <c r="A624" s="301"/>
      <c r="B624" s="301"/>
      <c r="C624" s="64"/>
      <c r="D624" s="99"/>
      <c r="E624" s="301"/>
      <c r="F624" s="301"/>
      <c r="G624" s="301"/>
      <c r="H624" s="301"/>
      <c r="I624" s="301"/>
      <c r="J624" s="301"/>
      <c r="K624" s="301"/>
      <c r="L624" s="301"/>
      <c r="M624" s="301"/>
      <c r="N624" s="301"/>
      <c r="O624" s="301"/>
      <c r="P624" s="301"/>
      <c r="Q624" s="301"/>
      <c r="R624" s="301"/>
      <c r="S624" s="301"/>
      <c r="T624" s="301"/>
      <c r="U624" s="301"/>
      <c r="V624" s="301"/>
      <c r="W624" s="301"/>
      <c r="X624" s="301"/>
      <c r="Y624" s="301"/>
      <c r="Z624" s="301"/>
    </row>
    <row r="625" spans="1:26" ht="19.5" customHeight="1" x14ac:dyDescent="0.2">
      <c r="A625" s="301"/>
      <c r="B625" s="301"/>
      <c r="C625" s="64"/>
      <c r="D625" s="99"/>
      <c r="E625" s="301"/>
      <c r="F625" s="301"/>
      <c r="G625" s="301"/>
      <c r="H625" s="301"/>
      <c r="I625" s="301"/>
      <c r="J625" s="301"/>
      <c r="K625" s="301"/>
      <c r="L625" s="301"/>
      <c r="M625" s="301"/>
      <c r="N625" s="301"/>
      <c r="O625" s="301"/>
      <c r="P625" s="301"/>
      <c r="Q625" s="301"/>
      <c r="R625" s="301"/>
      <c r="S625" s="301"/>
      <c r="T625" s="301"/>
      <c r="U625" s="301"/>
      <c r="V625" s="301"/>
      <c r="W625" s="301"/>
      <c r="X625" s="301"/>
      <c r="Y625" s="301"/>
      <c r="Z625" s="301"/>
    </row>
    <row r="626" spans="1:26" ht="19.5" customHeight="1" x14ac:dyDescent="0.2">
      <c r="A626" s="301"/>
      <c r="B626" s="301"/>
      <c r="C626" s="64"/>
      <c r="D626" s="99"/>
      <c r="E626" s="301"/>
      <c r="F626" s="301"/>
      <c r="G626" s="301"/>
      <c r="H626" s="301"/>
      <c r="I626" s="301"/>
      <c r="J626" s="301"/>
      <c r="K626" s="301"/>
      <c r="L626" s="301"/>
      <c r="M626" s="301"/>
      <c r="N626" s="301"/>
      <c r="O626" s="301"/>
      <c r="P626" s="301"/>
      <c r="Q626" s="301"/>
      <c r="R626" s="301"/>
      <c r="S626" s="301"/>
      <c r="T626" s="301"/>
      <c r="U626" s="301"/>
      <c r="V626" s="301"/>
      <c r="W626" s="301"/>
      <c r="X626" s="301"/>
      <c r="Y626" s="301"/>
      <c r="Z626" s="301"/>
    </row>
    <row r="627" spans="1:26" ht="19.5" customHeight="1" x14ac:dyDescent="0.2">
      <c r="A627" s="301"/>
      <c r="B627" s="301"/>
      <c r="C627" s="64"/>
      <c r="D627" s="99"/>
      <c r="E627" s="301"/>
      <c r="F627" s="301"/>
      <c r="G627" s="301"/>
      <c r="H627" s="301"/>
      <c r="I627" s="301"/>
      <c r="J627" s="301"/>
      <c r="K627" s="301"/>
      <c r="L627" s="301"/>
      <c r="M627" s="301"/>
      <c r="N627" s="301"/>
      <c r="O627" s="301"/>
      <c r="P627" s="301"/>
      <c r="Q627" s="301"/>
      <c r="R627" s="301"/>
      <c r="S627" s="301"/>
      <c r="T627" s="301"/>
      <c r="U627" s="301"/>
      <c r="V627" s="301"/>
      <c r="W627" s="301"/>
      <c r="X627" s="301"/>
      <c r="Y627" s="301"/>
      <c r="Z627" s="301"/>
    </row>
    <row r="628" spans="1:26" ht="19.5" customHeight="1" x14ac:dyDescent="0.2">
      <c r="A628" s="301"/>
      <c r="B628" s="301"/>
      <c r="C628" s="64"/>
      <c r="D628" s="99"/>
      <c r="E628" s="301"/>
      <c r="F628" s="301"/>
      <c r="G628" s="301"/>
      <c r="H628" s="301"/>
      <c r="I628" s="301"/>
      <c r="J628" s="301"/>
      <c r="K628" s="301"/>
      <c r="L628" s="301"/>
      <c r="M628" s="301"/>
      <c r="N628" s="301"/>
      <c r="O628" s="301"/>
      <c r="P628" s="301"/>
      <c r="Q628" s="301"/>
      <c r="R628" s="301"/>
      <c r="S628" s="301"/>
      <c r="T628" s="301"/>
      <c r="U628" s="301"/>
      <c r="V628" s="301"/>
      <c r="W628" s="301"/>
      <c r="X628" s="301"/>
      <c r="Y628" s="301"/>
      <c r="Z628" s="301"/>
    </row>
    <row r="629" spans="1:26" ht="19.5" customHeight="1" x14ac:dyDescent="0.2">
      <c r="A629" s="301"/>
      <c r="B629" s="301"/>
      <c r="C629" s="64"/>
      <c r="D629" s="99"/>
      <c r="E629" s="301"/>
      <c r="F629" s="301"/>
      <c r="G629" s="301"/>
      <c r="H629" s="301"/>
      <c r="I629" s="301"/>
      <c r="J629" s="301"/>
      <c r="K629" s="301"/>
      <c r="L629" s="301"/>
      <c r="M629" s="301"/>
      <c r="N629" s="301"/>
      <c r="O629" s="301"/>
      <c r="P629" s="301"/>
      <c r="Q629" s="301"/>
      <c r="R629" s="301"/>
      <c r="S629" s="301"/>
      <c r="T629" s="301"/>
      <c r="U629" s="301"/>
      <c r="V629" s="301"/>
      <c r="W629" s="301"/>
      <c r="X629" s="301"/>
      <c r="Y629" s="301"/>
      <c r="Z629" s="301"/>
    </row>
    <row r="630" spans="1:26" ht="19.5" customHeight="1" x14ac:dyDescent="0.2">
      <c r="A630" s="301"/>
      <c r="B630" s="301"/>
      <c r="C630" s="64"/>
      <c r="D630" s="99"/>
      <c r="E630" s="301"/>
      <c r="F630" s="301"/>
      <c r="G630" s="301"/>
      <c r="H630" s="301"/>
      <c r="I630" s="301"/>
      <c r="J630" s="301"/>
      <c r="K630" s="301"/>
      <c r="L630" s="301"/>
      <c r="M630" s="301"/>
      <c r="N630" s="301"/>
      <c r="O630" s="301"/>
      <c r="P630" s="301"/>
      <c r="Q630" s="301"/>
      <c r="R630" s="301"/>
      <c r="S630" s="301"/>
      <c r="T630" s="301"/>
      <c r="U630" s="301"/>
      <c r="V630" s="301"/>
      <c r="W630" s="301"/>
      <c r="X630" s="301"/>
      <c r="Y630" s="301"/>
      <c r="Z630" s="301"/>
    </row>
    <row r="631" spans="1:26" ht="19.5" customHeight="1" x14ac:dyDescent="0.2">
      <c r="A631" s="301"/>
      <c r="B631" s="301"/>
      <c r="C631" s="64"/>
      <c r="D631" s="99"/>
      <c r="E631" s="301"/>
      <c r="F631" s="301"/>
      <c r="G631" s="301"/>
      <c r="H631" s="301"/>
      <c r="I631" s="301"/>
      <c r="J631" s="301"/>
      <c r="K631" s="301"/>
      <c r="L631" s="301"/>
      <c r="M631" s="301"/>
      <c r="N631" s="301"/>
      <c r="O631" s="301"/>
      <c r="P631" s="301"/>
      <c r="Q631" s="301"/>
      <c r="R631" s="301"/>
      <c r="S631" s="301"/>
      <c r="T631" s="301"/>
      <c r="U631" s="301"/>
      <c r="V631" s="301"/>
      <c r="W631" s="301"/>
      <c r="X631" s="301"/>
      <c r="Y631" s="301"/>
      <c r="Z631" s="301"/>
    </row>
    <row r="632" spans="1:26" ht="19.5" customHeight="1" x14ac:dyDescent="0.2">
      <c r="A632" s="301"/>
      <c r="B632" s="301"/>
      <c r="C632" s="64"/>
      <c r="D632" s="99"/>
      <c r="E632" s="301"/>
      <c r="F632" s="301"/>
      <c r="G632" s="301"/>
      <c r="H632" s="301"/>
      <c r="I632" s="301"/>
      <c r="J632" s="301"/>
      <c r="K632" s="301"/>
      <c r="L632" s="301"/>
      <c r="M632" s="301"/>
      <c r="N632" s="301"/>
      <c r="O632" s="301"/>
      <c r="P632" s="301"/>
      <c r="Q632" s="301"/>
      <c r="R632" s="301"/>
      <c r="S632" s="301"/>
      <c r="T632" s="301"/>
      <c r="U632" s="301"/>
      <c r="V632" s="301"/>
      <c r="W632" s="301"/>
      <c r="X632" s="301"/>
      <c r="Y632" s="301"/>
      <c r="Z632" s="301"/>
    </row>
    <row r="633" spans="1:26" ht="19.5" customHeight="1" x14ac:dyDescent="0.2">
      <c r="A633" s="301"/>
      <c r="B633" s="301"/>
      <c r="C633" s="64"/>
      <c r="D633" s="99"/>
      <c r="E633" s="301"/>
      <c r="F633" s="301"/>
      <c r="G633" s="301"/>
      <c r="H633" s="301"/>
      <c r="I633" s="301"/>
      <c r="J633" s="301"/>
      <c r="K633" s="301"/>
      <c r="L633" s="301"/>
      <c r="M633" s="301"/>
      <c r="N633" s="301"/>
      <c r="O633" s="301"/>
      <c r="P633" s="301"/>
      <c r="Q633" s="301"/>
      <c r="R633" s="301"/>
      <c r="S633" s="301"/>
      <c r="T633" s="301"/>
      <c r="U633" s="301"/>
      <c r="V633" s="301"/>
      <c r="W633" s="301"/>
      <c r="X633" s="301"/>
      <c r="Y633" s="301"/>
      <c r="Z633" s="301"/>
    </row>
    <row r="634" spans="1:26" ht="19.5" customHeight="1" x14ac:dyDescent="0.2">
      <c r="A634" s="301"/>
      <c r="B634" s="301"/>
      <c r="C634" s="64"/>
      <c r="D634" s="99"/>
      <c r="E634" s="301"/>
      <c r="F634" s="301"/>
      <c r="G634" s="301"/>
      <c r="H634" s="301"/>
      <c r="I634" s="301"/>
      <c r="J634" s="301"/>
      <c r="K634" s="301"/>
      <c r="L634" s="301"/>
      <c r="M634" s="301"/>
      <c r="N634" s="301"/>
      <c r="O634" s="301"/>
      <c r="P634" s="301"/>
      <c r="Q634" s="301"/>
      <c r="R634" s="301"/>
      <c r="S634" s="301"/>
      <c r="T634" s="301"/>
      <c r="U634" s="301"/>
      <c r="V634" s="301"/>
      <c r="W634" s="301"/>
      <c r="X634" s="301"/>
      <c r="Y634" s="301"/>
      <c r="Z634" s="301"/>
    </row>
    <row r="635" spans="1:26" ht="19.5" customHeight="1" x14ac:dyDescent="0.2">
      <c r="A635" s="301"/>
      <c r="B635" s="301"/>
      <c r="C635" s="64"/>
      <c r="D635" s="99"/>
      <c r="E635" s="301"/>
      <c r="F635" s="301"/>
      <c r="G635" s="301"/>
      <c r="H635" s="301"/>
      <c r="I635" s="301"/>
      <c r="J635" s="301"/>
      <c r="K635" s="301"/>
      <c r="L635" s="301"/>
      <c r="M635" s="301"/>
      <c r="N635" s="301"/>
      <c r="O635" s="301"/>
      <c r="P635" s="301"/>
      <c r="Q635" s="301"/>
      <c r="R635" s="301"/>
      <c r="S635" s="301"/>
      <c r="T635" s="301"/>
      <c r="U635" s="301"/>
      <c r="V635" s="301"/>
      <c r="W635" s="301"/>
      <c r="X635" s="301"/>
      <c r="Y635" s="301"/>
      <c r="Z635" s="301"/>
    </row>
    <row r="636" spans="1:26" ht="19.5" customHeight="1" x14ac:dyDescent="0.2">
      <c r="A636" s="301"/>
      <c r="B636" s="301"/>
      <c r="C636" s="64"/>
      <c r="D636" s="99"/>
      <c r="E636" s="301"/>
      <c r="F636" s="301"/>
      <c r="G636" s="301"/>
      <c r="H636" s="301"/>
      <c r="I636" s="301"/>
      <c r="J636" s="301"/>
      <c r="K636" s="301"/>
      <c r="L636" s="301"/>
      <c r="M636" s="301"/>
      <c r="N636" s="301"/>
      <c r="O636" s="301"/>
      <c r="P636" s="301"/>
      <c r="Q636" s="301"/>
      <c r="R636" s="301"/>
      <c r="S636" s="301"/>
      <c r="T636" s="301"/>
      <c r="U636" s="301"/>
      <c r="V636" s="301"/>
      <c r="W636" s="301"/>
      <c r="X636" s="301"/>
      <c r="Y636" s="301"/>
      <c r="Z636" s="301"/>
    </row>
    <row r="637" spans="1:26" ht="19.5" customHeight="1" x14ac:dyDescent="0.2">
      <c r="A637" s="301"/>
      <c r="B637" s="301"/>
      <c r="C637" s="64"/>
      <c r="D637" s="99"/>
      <c r="E637" s="301"/>
      <c r="F637" s="301"/>
      <c r="G637" s="301"/>
      <c r="H637" s="301"/>
      <c r="I637" s="301"/>
      <c r="J637" s="301"/>
      <c r="K637" s="301"/>
      <c r="L637" s="301"/>
      <c r="M637" s="301"/>
      <c r="N637" s="301"/>
      <c r="O637" s="301"/>
      <c r="P637" s="301"/>
      <c r="Q637" s="301"/>
      <c r="R637" s="301"/>
      <c r="S637" s="301"/>
      <c r="T637" s="301"/>
      <c r="U637" s="301"/>
      <c r="V637" s="301"/>
      <c r="W637" s="301"/>
      <c r="X637" s="301"/>
      <c r="Y637" s="301"/>
      <c r="Z637" s="301"/>
    </row>
    <row r="638" spans="1:26" ht="19.5" customHeight="1" x14ac:dyDescent="0.2">
      <c r="A638" s="301"/>
      <c r="B638" s="301"/>
      <c r="C638" s="64"/>
      <c r="D638" s="99"/>
      <c r="E638" s="301"/>
      <c r="F638" s="301"/>
      <c r="G638" s="301"/>
      <c r="H638" s="301"/>
      <c r="I638" s="301"/>
      <c r="J638" s="301"/>
      <c r="K638" s="301"/>
      <c r="L638" s="301"/>
      <c r="M638" s="301"/>
      <c r="N638" s="301"/>
      <c r="O638" s="301"/>
      <c r="P638" s="301"/>
      <c r="Q638" s="301"/>
      <c r="R638" s="301"/>
      <c r="S638" s="301"/>
      <c r="T638" s="301"/>
      <c r="U638" s="301"/>
      <c r="V638" s="301"/>
      <c r="W638" s="301"/>
      <c r="X638" s="301"/>
      <c r="Y638" s="301"/>
      <c r="Z638" s="301"/>
    </row>
    <row r="639" spans="1:26" ht="19.5" customHeight="1" x14ac:dyDescent="0.2">
      <c r="A639" s="301"/>
      <c r="B639" s="301"/>
      <c r="C639" s="64"/>
      <c r="D639" s="99"/>
      <c r="E639" s="301"/>
      <c r="F639" s="301"/>
      <c r="G639" s="301"/>
      <c r="H639" s="301"/>
      <c r="I639" s="301"/>
      <c r="J639" s="301"/>
      <c r="K639" s="301"/>
      <c r="L639" s="301"/>
      <c r="M639" s="301"/>
      <c r="N639" s="301"/>
      <c r="O639" s="301"/>
      <c r="P639" s="301"/>
      <c r="Q639" s="301"/>
      <c r="R639" s="301"/>
      <c r="S639" s="301"/>
      <c r="T639" s="301"/>
      <c r="U639" s="301"/>
      <c r="V639" s="301"/>
      <c r="W639" s="301"/>
      <c r="X639" s="301"/>
      <c r="Y639" s="301"/>
      <c r="Z639" s="301"/>
    </row>
    <row r="640" spans="1:26" ht="19.5" customHeight="1" x14ac:dyDescent="0.2">
      <c r="A640" s="301"/>
      <c r="B640" s="301"/>
      <c r="C640" s="64"/>
      <c r="D640" s="99"/>
      <c r="E640" s="301"/>
      <c r="F640" s="301"/>
      <c r="G640" s="301"/>
      <c r="H640" s="301"/>
      <c r="I640" s="301"/>
      <c r="J640" s="301"/>
      <c r="K640" s="301"/>
      <c r="L640" s="301"/>
      <c r="M640" s="301"/>
      <c r="N640" s="301"/>
      <c r="O640" s="301"/>
      <c r="P640" s="301"/>
      <c r="Q640" s="301"/>
      <c r="R640" s="301"/>
      <c r="S640" s="301"/>
      <c r="T640" s="301"/>
      <c r="U640" s="301"/>
      <c r="V640" s="301"/>
      <c r="W640" s="301"/>
      <c r="X640" s="301"/>
      <c r="Y640" s="301"/>
      <c r="Z640" s="301"/>
    </row>
    <row r="641" spans="1:26" ht="19.5" customHeight="1" x14ac:dyDescent="0.2">
      <c r="A641" s="301"/>
      <c r="B641" s="301"/>
      <c r="C641" s="64"/>
      <c r="D641" s="99"/>
      <c r="E641" s="301"/>
      <c r="F641" s="301"/>
      <c r="G641" s="301"/>
      <c r="H641" s="301"/>
      <c r="I641" s="301"/>
      <c r="J641" s="301"/>
      <c r="K641" s="301"/>
      <c r="L641" s="301"/>
      <c r="M641" s="301"/>
      <c r="N641" s="301"/>
      <c r="O641" s="301"/>
      <c r="P641" s="301"/>
      <c r="Q641" s="301"/>
      <c r="R641" s="301"/>
      <c r="S641" s="301"/>
      <c r="T641" s="301"/>
      <c r="U641" s="301"/>
      <c r="V641" s="301"/>
      <c r="W641" s="301"/>
      <c r="X641" s="301"/>
      <c r="Y641" s="301"/>
      <c r="Z641" s="301"/>
    </row>
    <row r="642" spans="1:26" ht="19.5" customHeight="1" x14ac:dyDescent="0.2">
      <c r="A642" s="301"/>
      <c r="B642" s="301"/>
      <c r="C642" s="64"/>
      <c r="D642" s="99"/>
      <c r="E642" s="301"/>
      <c r="F642" s="301"/>
      <c r="G642" s="301"/>
      <c r="H642" s="301"/>
      <c r="I642" s="301"/>
      <c r="J642" s="301"/>
      <c r="K642" s="301"/>
      <c r="L642" s="301"/>
      <c r="M642" s="301"/>
      <c r="N642" s="301"/>
      <c r="O642" s="301"/>
      <c r="P642" s="301"/>
      <c r="Q642" s="301"/>
      <c r="R642" s="301"/>
      <c r="S642" s="301"/>
      <c r="T642" s="301"/>
      <c r="U642" s="301"/>
      <c r="V642" s="301"/>
      <c r="W642" s="301"/>
      <c r="X642" s="301"/>
      <c r="Y642" s="301"/>
      <c r="Z642" s="301"/>
    </row>
    <row r="643" spans="1:26" ht="19.5" customHeight="1" x14ac:dyDescent="0.2">
      <c r="A643" s="301"/>
      <c r="B643" s="301"/>
      <c r="C643" s="64"/>
      <c r="D643" s="99"/>
      <c r="E643" s="301"/>
      <c r="F643" s="301"/>
      <c r="G643" s="301"/>
      <c r="H643" s="301"/>
      <c r="I643" s="301"/>
      <c r="J643" s="301"/>
      <c r="K643" s="301"/>
      <c r="L643" s="301"/>
      <c r="M643" s="301"/>
      <c r="N643" s="301"/>
      <c r="O643" s="301"/>
      <c r="P643" s="301"/>
      <c r="Q643" s="301"/>
      <c r="R643" s="301"/>
      <c r="S643" s="301"/>
      <c r="T643" s="301"/>
      <c r="U643" s="301"/>
      <c r="V643" s="301"/>
      <c r="W643" s="301"/>
      <c r="X643" s="301"/>
      <c r="Y643" s="301"/>
      <c r="Z643" s="301"/>
    </row>
    <row r="644" spans="1:26" ht="19.5" customHeight="1" x14ac:dyDescent="0.2">
      <c r="A644" s="301"/>
      <c r="B644" s="301"/>
      <c r="C644" s="64"/>
      <c r="D644" s="99"/>
      <c r="E644" s="301"/>
      <c r="F644" s="301"/>
      <c r="G644" s="301"/>
      <c r="H644" s="301"/>
      <c r="I644" s="301"/>
      <c r="J644" s="301"/>
      <c r="K644" s="301"/>
      <c r="L644" s="301"/>
      <c r="M644" s="301"/>
      <c r="N644" s="301"/>
      <c r="O644" s="301"/>
      <c r="P644" s="301"/>
      <c r="Q644" s="301"/>
      <c r="R644" s="301"/>
      <c r="S644" s="301"/>
      <c r="T644" s="301"/>
      <c r="U644" s="301"/>
      <c r="V644" s="301"/>
      <c r="W644" s="301"/>
      <c r="X644" s="301"/>
      <c r="Y644" s="301"/>
      <c r="Z644" s="301"/>
    </row>
    <row r="645" spans="1:26" ht="19.5" customHeight="1" x14ac:dyDescent="0.2">
      <c r="A645" s="301"/>
      <c r="B645" s="301"/>
      <c r="C645" s="64"/>
      <c r="D645" s="99"/>
      <c r="E645" s="301"/>
      <c r="F645" s="301"/>
      <c r="G645" s="301"/>
      <c r="H645" s="301"/>
      <c r="I645" s="301"/>
      <c r="J645" s="301"/>
      <c r="K645" s="301"/>
      <c r="L645" s="301"/>
      <c r="M645" s="301"/>
      <c r="N645" s="301"/>
      <c r="O645" s="301"/>
      <c r="P645" s="301"/>
      <c r="Q645" s="301"/>
      <c r="R645" s="301"/>
      <c r="S645" s="301"/>
      <c r="T645" s="301"/>
      <c r="U645" s="301"/>
      <c r="V645" s="301"/>
      <c r="W645" s="301"/>
      <c r="X645" s="301"/>
      <c r="Y645" s="301"/>
      <c r="Z645" s="301"/>
    </row>
    <row r="646" spans="1:26" ht="19.5" customHeight="1" x14ac:dyDescent="0.2">
      <c r="A646" s="301"/>
      <c r="B646" s="301"/>
      <c r="C646" s="64"/>
      <c r="D646" s="99"/>
      <c r="E646" s="301"/>
      <c r="F646" s="301"/>
      <c r="G646" s="301"/>
      <c r="H646" s="301"/>
      <c r="I646" s="301"/>
      <c r="J646" s="301"/>
      <c r="K646" s="301"/>
      <c r="L646" s="301"/>
      <c r="M646" s="301"/>
      <c r="N646" s="301"/>
      <c r="O646" s="301"/>
      <c r="P646" s="301"/>
      <c r="Q646" s="301"/>
      <c r="R646" s="301"/>
      <c r="S646" s="301"/>
      <c r="T646" s="301"/>
      <c r="U646" s="301"/>
      <c r="V646" s="301"/>
      <c r="W646" s="301"/>
      <c r="X646" s="301"/>
      <c r="Y646" s="301"/>
      <c r="Z646" s="301"/>
    </row>
    <row r="647" spans="1:26" ht="19.5" customHeight="1" x14ac:dyDescent="0.2">
      <c r="A647" s="301"/>
      <c r="B647" s="301"/>
      <c r="C647" s="64"/>
      <c r="D647" s="99"/>
      <c r="E647" s="301"/>
      <c r="F647" s="301"/>
      <c r="G647" s="301"/>
      <c r="H647" s="301"/>
      <c r="I647" s="301"/>
      <c r="J647" s="301"/>
      <c r="K647" s="301"/>
      <c r="L647" s="301"/>
      <c r="M647" s="301"/>
      <c r="N647" s="301"/>
      <c r="O647" s="301"/>
      <c r="P647" s="301"/>
      <c r="Q647" s="301"/>
      <c r="R647" s="301"/>
      <c r="S647" s="301"/>
      <c r="T647" s="301"/>
      <c r="U647" s="301"/>
      <c r="V647" s="301"/>
      <c r="W647" s="301"/>
      <c r="X647" s="301"/>
      <c r="Y647" s="301"/>
      <c r="Z647" s="301"/>
    </row>
    <row r="648" spans="1:26" ht="19.5" customHeight="1" x14ac:dyDescent="0.2">
      <c r="A648" s="301"/>
      <c r="B648" s="301"/>
      <c r="C648" s="64"/>
      <c r="D648" s="99"/>
      <c r="E648" s="301"/>
      <c r="F648" s="301"/>
      <c r="G648" s="301"/>
      <c r="H648" s="301"/>
      <c r="I648" s="301"/>
      <c r="J648" s="301"/>
      <c r="K648" s="301"/>
      <c r="L648" s="301"/>
      <c r="M648" s="301"/>
      <c r="N648" s="301"/>
      <c r="O648" s="301"/>
      <c r="P648" s="301"/>
      <c r="Q648" s="301"/>
      <c r="R648" s="301"/>
      <c r="S648" s="301"/>
      <c r="T648" s="301"/>
      <c r="U648" s="301"/>
      <c r="V648" s="301"/>
      <c r="W648" s="301"/>
      <c r="X648" s="301"/>
      <c r="Y648" s="301"/>
      <c r="Z648" s="301"/>
    </row>
    <row r="649" spans="1:26" ht="19.5" customHeight="1" x14ac:dyDescent="0.2">
      <c r="A649" s="301"/>
      <c r="B649" s="301"/>
      <c r="C649" s="64"/>
      <c r="D649" s="99"/>
      <c r="E649" s="301"/>
      <c r="F649" s="301"/>
      <c r="G649" s="301"/>
      <c r="H649" s="301"/>
      <c r="I649" s="301"/>
      <c r="J649" s="301"/>
      <c r="K649" s="301"/>
      <c r="L649" s="301"/>
      <c r="M649" s="301"/>
      <c r="N649" s="301"/>
      <c r="O649" s="301"/>
      <c r="P649" s="301"/>
      <c r="Q649" s="301"/>
      <c r="R649" s="301"/>
      <c r="S649" s="301"/>
      <c r="T649" s="301"/>
      <c r="U649" s="301"/>
      <c r="V649" s="301"/>
      <c r="W649" s="301"/>
      <c r="X649" s="301"/>
      <c r="Y649" s="301"/>
      <c r="Z649" s="301"/>
    </row>
    <row r="650" spans="1:26" ht="19.5" customHeight="1" x14ac:dyDescent="0.2">
      <c r="A650" s="301"/>
      <c r="B650" s="301"/>
      <c r="C650" s="64"/>
      <c r="D650" s="99"/>
      <c r="E650" s="301"/>
      <c r="F650" s="301"/>
      <c r="G650" s="301"/>
      <c r="H650" s="301"/>
      <c r="I650" s="301"/>
      <c r="J650" s="301"/>
      <c r="K650" s="301"/>
      <c r="L650" s="301"/>
      <c r="M650" s="301"/>
      <c r="N650" s="301"/>
      <c r="O650" s="301"/>
      <c r="P650" s="301"/>
      <c r="Q650" s="301"/>
      <c r="R650" s="301"/>
      <c r="S650" s="301"/>
      <c r="T650" s="301"/>
      <c r="U650" s="301"/>
      <c r="V650" s="301"/>
      <c r="W650" s="301"/>
      <c r="X650" s="301"/>
      <c r="Y650" s="301"/>
      <c r="Z650" s="301"/>
    </row>
    <row r="651" spans="1:26" ht="19.5" customHeight="1" x14ac:dyDescent="0.2">
      <c r="A651" s="301"/>
      <c r="B651" s="301"/>
      <c r="C651" s="64"/>
      <c r="D651" s="99"/>
      <c r="E651" s="301"/>
      <c r="F651" s="301"/>
      <c r="G651" s="301"/>
      <c r="H651" s="301"/>
      <c r="I651" s="301"/>
      <c r="J651" s="301"/>
      <c r="K651" s="301"/>
      <c r="L651" s="301"/>
      <c r="M651" s="301"/>
      <c r="N651" s="301"/>
      <c r="O651" s="301"/>
      <c r="P651" s="301"/>
      <c r="Q651" s="301"/>
      <c r="R651" s="301"/>
      <c r="S651" s="301"/>
      <c r="T651" s="301"/>
      <c r="U651" s="301"/>
      <c r="V651" s="301"/>
      <c r="W651" s="301"/>
      <c r="X651" s="301"/>
      <c r="Y651" s="301"/>
      <c r="Z651" s="301"/>
    </row>
    <row r="652" spans="1:26" ht="19.5" customHeight="1" x14ac:dyDescent="0.2">
      <c r="A652" s="301"/>
      <c r="B652" s="301"/>
      <c r="C652" s="64"/>
      <c r="D652" s="99"/>
      <c r="E652" s="301"/>
      <c r="F652" s="301"/>
      <c r="G652" s="301"/>
      <c r="H652" s="301"/>
      <c r="I652" s="301"/>
      <c r="J652" s="301"/>
      <c r="K652" s="301"/>
      <c r="L652" s="301"/>
      <c r="M652" s="301"/>
      <c r="N652" s="301"/>
      <c r="O652" s="301"/>
      <c r="P652" s="301"/>
      <c r="Q652" s="301"/>
      <c r="R652" s="301"/>
      <c r="S652" s="301"/>
      <c r="T652" s="301"/>
      <c r="U652" s="301"/>
      <c r="V652" s="301"/>
      <c r="W652" s="301"/>
      <c r="X652" s="301"/>
      <c r="Y652" s="301"/>
      <c r="Z652" s="301"/>
    </row>
    <row r="653" spans="1:26" ht="19.5" customHeight="1" x14ac:dyDescent="0.2">
      <c r="A653" s="301"/>
      <c r="B653" s="301"/>
      <c r="C653" s="64"/>
      <c r="D653" s="99"/>
      <c r="E653" s="301"/>
      <c r="F653" s="301"/>
      <c r="G653" s="301"/>
      <c r="H653" s="301"/>
      <c r="I653" s="301"/>
      <c r="J653" s="301"/>
      <c r="K653" s="301"/>
      <c r="L653" s="301"/>
      <c r="M653" s="301"/>
      <c r="N653" s="301"/>
      <c r="O653" s="301"/>
      <c r="P653" s="301"/>
      <c r="Q653" s="301"/>
      <c r="R653" s="301"/>
      <c r="S653" s="301"/>
      <c r="T653" s="301"/>
      <c r="U653" s="301"/>
      <c r="V653" s="301"/>
      <c r="W653" s="301"/>
      <c r="X653" s="301"/>
      <c r="Y653" s="301"/>
      <c r="Z653" s="301"/>
    </row>
    <row r="654" spans="1:26" ht="19.5" customHeight="1" x14ac:dyDescent="0.2">
      <c r="A654" s="301"/>
      <c r="B654" s="301"/>
      <c r="C654" s="64"/>
      <c r="D654" s="99"/>
      <c r="E654" s="301"/>
      <c r="F654" s="301"/>
      <c r="G654" s="301"/>
      <c r="H654" s="301"/>
      <c r="I654" s="301"/>
      <c r="J654" s="301"/>
      <c r="K654" s="301"/>
      <c r="L654" s="301"/>
      <c r="M654" s="301"/>
      <c r="N654" s="301"/>
      <c r="O654" s="301"/>
      <c r="P654" s="301"/>
      <c r="Q654" s="301"/>
      <c r="R654" s="301"/>
      <c r="S654" s="301"/>
      <c r="T654" s="301"/>
      <c r="U654" s="301"/>
      <c r="V654" s="301"/>
      <c r="W654" s="301"/>
      <c r="X654" s="301"/>
      <c r="Y654" s="301"/>
      <c r="Z654" s="301"/>
    </row>
    <row r="655" spans="1:26" ht="19.5" customHeight="1" x14ac:dyDescent="0.2">
      <c r="A655" s="301"/>
      <c r="B655" s="301"/>
      <c r="C655" s="64"/>
      <c r="D655" s="99"/>
      <c r="E655" s="301"/>
      <c r="F655" s="301"/>
      <c r="G655" s="301"/>
      <c r="H655" s="301"/>
      <c r="I655" s="301"/>
      <c r="J655" s="301"/>
      <c r="K655" s="301"/>
      <c r="L655" s="301"/>
      <c r="M655" s="301"/>
      <c r="N655" s="301"/>
      <c r="O655" s="301"/>
      <c r="P655" s="301"/>
      <c r="Q655" s="301"/>
      <c r="R655" s="301"/>
      <c r="S655" s="301"/>
      <c r="T655" s="301"/>
      <c r="U655" s="301"/>
      <c r="V655" s="301"/>
      <c r="W655" s="301"/>
      <c r="X655" s="301"/>
      <c r="Y655" s="301"/>
      <c r="Z655" s="301"/>
    </row>
    <row r="656" spans="1:26" ht="19.5" customHeight="1" x14ac:dyDescent="0.2">
      <c r="A656" s="301"/>
      <c r="B656" s="301"/>
      <c r="C656" s="64"/>
      <c r="D656" s="99"/>
      <c r="E656" s="301"/>
      <c r="F656" s="301"/>
      <c r="G656" s="301"/>
      <c r="H656" s="301"/>
      <c r="I656" s="301"/>
      <c r="J656" s="301"/>
      <c r="K656" s="301"/>
      <c r="L656" s="301"/>
      <c r="M656" s="301"/>
      <c r="N656" s="301"/>
      <c r="O656" s="301"/>
      <c r="P656" s="301"/>
      <c r="Q656" s="301"/>
      <c r="R656" s="301"/>
      <c r="S656" s="301"/>
      <c r="T656" s="301"/>
      <c r="U656" s="301"/>
      <c r="V656" s="301"/>
      <c r="W656" s="301"/>
      <c r="X656" s="301"/>
      <c r="Y656" s="301"/>
      <c r="Z656" s="301"/>
    </row>
    <row r="657" spans="1:26" ht="19.5" customHeight="1" x14ac:dyDescent="0.2">
      <c r="A657" s="301"/>
      <c r="B657" s="301"/>
      <c r="C657" s="64"/>
      <c r="D657" s="99"/>
      <c r="E657" s="301"/>
      <c r="F657" s="301"/>
      <c r="G657" s="301"/>
      <c r="H657" s="301"/>
      <c r="I657" s="301"/>
      <c r="J657" s="301"/>
      <c r="K657" s="301"/>
      <c r="L657" s="301"/>
      <c r="M657" s="301"/>
      <c r="N657" s="301"/>
      <c r="O657" s="301"/>
      <c r="P657" s="301"/>
      <c r="Q657" s="301"/>
      <c r="R657" s="301"/>
      <c r="S657" s="301"/>
      <c r="T657" s="301"/>
      <c r="U657" s="301"/>
      <c r="V657" s="301"/>
      <c r="W657" s="301"/>
      <c r="X657" s="301"/>
      <c r="Y657" s="301"/>
      <c r="Z657" s="301"/>
    </row>
    <row r="658" spans="1:26" ht="19.5" customHeight="1" x14ac:dyDescent="0.2">
      <c r="A658" s="301"/>
      <c r="B658" s="301"/>
      <c r="C658" s="64"/>
      <c r="D658" s="99"/>
      <c r="E658" s="301"/>
      <c r="F658" s="301"/>
      <c r="G658" s="301"/>
      <c r="H658" s="301"/>
      <c r="I658" s="301"/>
      <c r="J658" s="301"/>
      <c r="K658" s="301"/>
      <c r="L658" s="301"/>
      <c r="M658" s="301"/>
      <c r="N658" s="301"/>
      <c r="O658" s="301"/>
      <c r="P658" s="301"/>
      <c r="Q658" s="301"/>
      <c r="R658" s="301"/>
      <c r="S658" s="301"/>
      <c r="T658" s="301"/>
      <c r="U658" s="301"/>
      <c r="V658" s="301"/>
      <c r="W658" s="301"/>
      <c r="X658" s="301"/>
      <c r="Y658" s="301"/>
      <c r="Z658" s="301"/>
    </row>
    <row r="659" spans="1:26" ht="19.5" customHeight="1" x14ac:dyDescent="0.2">
      <c r="A659" s="301"/>
      <c r="B659" s="301"/>
      <c r="C659" s="64"/>
      <c r="D659" s="99"/>
      <c r="E659" s="301"/>
      <c r="F659" s="301"/>
      <c r="G659" s="301"/>
      <c r="H659" s="301"/>
      <c r="I659" s="301"/>
      <c r="J659" s="301"/>
      <c r="K659" s="301"/>
      <c r="L659" s="301"/>
      <c r="M659" s="301"/>
      <c r="N659" s="301"/>
      <c r="O659" s="301"/>
      <c r="P659" s="301"/>
      <c r="Q659" s="301"/>
      <c r="R659" s="301"/>
      <c r="S659" s="301"/>
      <c r="T659" s="301"/>
      <c r="U659" s="301"/>
      <c r="V659" s="301"/>
      <c r="W659" s="301"/>
      <c r="X659" s="301"/>
      <c r="Y659" s="301"/>
      <c r="Z659" s="301"/>
    </row>
    <row r="660" spans="1:26" ht="19.5" customHeight="1" x14ac:dyDescent="0.2">
      <c r="A660" s="301"/>
      <c r="B660" s="301"/>
      <c r="C660" s="64"/>
      <c r="D660" s="99"/>
      <c r="E660" s="301"/>
      <c r="F660" s="301"/>
      <c r="G660" s="301"/>
      <c r="H660" s="301"/>
      <c r="I660" s="301"/>
      <c r="J660" s="301"/>
      <c r="K660" s="301"/>
      <c r="L660" s="301"/>
      <c r="M660" s="301"/>
      <c r="N660" s="301"/>
      <c r="O660" s="301"/>
      <c r="P660" s="301"/>
      <c r="Q660" s="301"/>
      <c r="R660" s="301"/>
      <c r="S660" s="301"/>
      <c r="T660" s="301"/>
      <c r="U660" s="301"/>
      <c r="V660" s="301"/>
      <c r="W660" s="301"/>
      <c r="X660" s="301"/>
      <c r="Y660" s="301"/>
      <c r="Z660" s="301"/>
    </row>
    <row r="661" spans="1:26" ht="19.5" customHeight="1" x14ac:dyDescent="0.2">
      <c r="A661" s="301"/>
      <c r="B661" s="301"/>
      <c r="C661" s="64"/>
      <c r="D661" s="99"/>
      <c r="E661" s="301"/>
      <c r="F661" s="301"/>
      <c r="G661" s="301"/>
      <c r="H661" s="301"/>
      <c r="I661" s="301"/>
      <c r="J661" s="301"/>
      <c r="K661" s="301"/>
      <c r="L661" s="301"/>
      <c r="M661" s="301"/>
      <c r="N661" s="301"/>
      <c r="O661" s="301"/>
      <c r="P661" s="301"/>
      <c r="Q661" s="301"/>
      <c r="R661" s="301"/>
      <c r="S661" s="301"/>
      <c r="T661" s="301"/>
      <c r="U661" s="301"/>
      <c r="V661" s="301"/>
      <c r="W661" s="301"/>
      <c r="X661" s="301"/>
      <c r="Y661" s="301"/>
      <c r="Z661" s="301"/>
    </row>
    <row r="662" spans="1:26" ht="19.5" customHeight="1" x14ac:dyDescent="0.2">
      <c r="A662" s="301"/>
      <c r="B662" s="301"/>
      <c r="C662" s="64"/>
      <c r="D662" s="99"/>
      <c r="E662" s="301"/>
      <c r="F662" s="301"/>
      <c r="G662" s="301"/>
      <c r="H662" s="301"/>
      <c r="I662" s="301"/>
      <c r="J662" s="301"/>
      <c r="K662" s="301"/>
      <c r="L662" s="301"/>
      <c r="M662" s="301"/>
      <c r="N662" s="301"/>
      <c r="O662" s="301"/>
      <c r="P662" s="301"/>
      <c r="Q662" s="301"/>
      <c r="R662" s="301"/>
      <c r="S662" s="301"/>
      <c r="T662" s="301"/>
      <c r="U662" s="301"/>
      <c r="V662" s="301"/>
      <c r="W662" s="301"/>
      <c r="X662" s="301"/>
      <c r="Y662" s="301"/>
      <c r="Z662" s="301"/>
    </row>
    <row r="663" spans="1:26" ht="19.5" customHeight="1" x14ac:dyDescent="0.2">
      <c r="A663" s="301"/>
      <c r="B663" s="301"/>
      <c r="C663" s="64"/>
      <c r="D663" s="99"/>
      <c r="E663" s="301"/>
      <c r="F663" s="301"/>
      <c r="G663" s="301"/>
      <c r="H663" s="301"/>
      <c r="I663" s="301"/>
      <c r="J663" s="301"/>
      <c r="K663" s="301"/>
      <c r="L663" s="301"/>
      <c r="M663" s="301"/>
      <c r="N663" s="301"/>
      <c r="O663" s="301"/>
      <c r="P663" s="301"/>
      <c r="Q663" s="301"/>
      <c r="R663" s="301"/>
      <c r="S663" s="301"/>
      <c r="T663" s="301"/>
      <c r="U663" s="301"/>
      <c r="V663" s="301"/>
      <c r="W663" s="301"/>
      <c r="X663" s="301"/>
      <c r="Y663" s="301"/>
      <c r="Z663" s="301"/>
    </row>
    <row r="664" spans="1:26" ht="19.5" customHeight="1" x14ac:dyDescent="0.2">
      <c r="A664" s="301"/>
      <c r="B664" s="301"/>
      <c r="C664" s="64"/>
      <c r="D664" s="99"/>
      <c r="E664" s="301"/>
      <c r="F664" s="301"/>
      <c r="G664" s="301"/>
      <c r="H664" s="301"/>
      <c r="I664" s="301"/>
      <c r="J664" s="301"/>
      <c r="K664" s="301"/>
      <c r="L664" s="301"/>
      <c r="M664" s="301"/>
      <c r="N664" s="301"/>
      <c r="O664" s="301"/>
      <c r="P664" s="301"/>
      <c r="Q664" s="301"/>
      <c r="R664" s="301"/>
      <c r="S664" s="301"/>
      <c r="T664" s="301"/>
      <c r="U664" s="301"/>
      <c r="V664" s="301"/>
      <c r="W664" s="301"/>
      <c r="X664" s="301"/>
      <c r="Y664" s="301"/>
      <c r="Z664" s="301"/>
    </row>
    <row r="665" spans="1:26" ht="19.5" customHeight="1" x14ac:dyDescent="0.2">
      <c r="A665" s="301"/>
      <c r="B665" s="301"/>
      <c r="C665" s="64"/>
      <c r="D665" s="99"/>
      <c r="E665" s="301"/>
      <c r="F665" s="301"/>
      <c r="G665" s="301"/>
      <c r="H665" s="301"/>
      <c r="I665" s="301"/>
      <c r="J665" s="301"/>
      <c r="K665" s="301"/>
      <c r="L665" s="301"/>
      <c r="M665" s="301"/>
      <c r="N665" s="301"/>
      <c r="O665" s="301"/>
      <c r="P665" s="301"/>
      <c r="Q665" s="301"/>
      <c r="R665" s="301"/>
      <c r="S665" s="301"/>
      <c r="T665" s="301"/>
      <c r="U665" s="301"/>
      <c r="V665" s="301"/>
      <c r="W665" s="301"/>
      <c r="X665" s="301"/>
      <c r="Y665" s="301"/>
      <c r="Z665" s="301"/>
    </row>
    <row r="666" spans="1:26" ht="19.5" customHeight="1" x14ac:dyDescent="0.2">
      <c r="A666" s="301"/>
      <c r="B666" s="301"/>
      <c r="C666" s="64"/>
      <c r="D666" s="99"/>
      <c r="E666" s="301"/>
      <c r="F666" s="301"/>
      <c r="G666" s="301"/>
      <c r="H666" s="301"/>
      <c r="I666" s="301"/>
      <c r="J666" s="301"/>
      <c r="K666" s="301"/>
      <c r="L666" s="301"/>
      <c r="M666" s="301"/>
      <c r="N666" s="301"/>
      <c r="O666" s="301"/>
      <c r="P666" s="301"/>
      <c r="Q666" s="301"/>
      <c r="R666" s="301"/>
      <c r="S666" s="301"/>
      <c r="T666" s="301"/>
      <c r="U666" s="301"/>
      <c r="V666" s="301"/>
      <c r="W666" s="301"/>
      <c r="X666" s="301"/>
      <c r="Y666" s="301"/>
      <c r="Z666" s="301"/>
    </row>
    <row r="667" spans="1:26" ht="19.5" customHeight="1" x14ac:dyDescent="0.2">
      <c r="A667" s="301"/>
      <c r="B667" s="301"/>
      <c r="C667" s="64"/>
      <c r="D667" s="99"/>
      <c r="E667" s="301"/>
      <c r="F667" s="301"/>
      <c r="G667" s="301"/>
      <c r="H667" s="301"/>
      <c r="I667" s="301"/>
      <c r="J667" s="301"/>
      <c r="K667" s="301"/>
      <c r="L667" s="301"/>
      <c r="M667" s="301"/>
      <c r="N667" s="301"/>
      <c r="O667" s="301"/>
      <c r="P667" s="301"/>
      <c r="Q667" s="301"/>
      <c r="R667" s="301"/>
      <c r="S667" s="301"/>
      <c r="T667" s="301"/>
      <c r="U667" s="301"/>
      <c r="V667" s="301"/>
      <c r="W667" s="301"/>
      <c r="X667" s="301"/>
      <c r="Y667" s="301"/>
      <c r="Z667" s="301"/>
    </row>
    <row r="668" spans="1:26" ht="19.5" customHeight="1" x14ac:dyDescent="0.2">
      <c r="A668" s="301"/>
      <c r="B668" s="301"/>
      <c r="C668" s="64"/>
      <c r="D668" s="99"/>
      <c r="E668" s="301"/>
      <c r="F668" s="301"/>
      <c r="G668" s="301"/>
      <c r="H668" s="301"/>
      <c r="I668" s="301"/>
      <c r="J668" s="301"/>
      <c r="K668" s="301"/>
      <c r="L668" s="301"/>
      <c r="M668" s="301"/>
      <c r="N668" s="301"/>
      <c r="O668" s="301"/>
      <c r="P668" s="301"/>
      <c r="Q668" s="301"/>
      <c r="R668" s="301"/>
      <c r="S668" s="301"/>
      <c r="T668" s="301"/>
      <c r="U668" s="301"/>
      <c r="V668" s="301"/>
      <c r="W668" s="301"/>
      <c r="X668" s="301"/>
      <c r="Y668" s="301"/>
      <c r="Z668" s="301"/>
    </row>
    <row r="669" spans="1:26" ht="19.5" customHeight="1" x14ac:dyDescent="0.2">
      <c r="A669" s="301"/>
      <c r="B669" s="301"/>
      <c r="C669" s="64"/>
      <c r="D669" s="99"/>
      <c r="E669" s="301"/>
      <c r="F669" s="301"/>
      <c r="G669" s="301"/>
      <c r="H669" s="301"/>
      <c r="I669" s="301"/>
      <c r="J669" s="301"/>
      <c r="K669" s="301"/>
      <c r="L669" s="301"/>
      <c r="M669" s="301"/>
      <c r="N669" s="301"/>
      <c r="O669" s="301"/>
      <c r="P669" s="301"/>
      <c r="Q669" s="301"/>
      <c r="R669" s="301"/>
      <c r="S669" s="301"/>
      <c r="T669" s="301"/>
      <c r="U669" s="301"/>
      <c r="V669" s="301"/>
      <c r="W669" s="301"/>
      <c r="X669" s="301"/>
      <c r="Y669" s="301"/>
      <c r="Z669" s="301"/>
    </row>
    <row r="670" spans="1:26" ht="19.5" customHeight="1" x14ac:dyDescent="0.2">
      <c r="A670" s="301"/>
      <c r="B670" s="301"/>
      <c r="C670" s="64"/>
      <c r="D670" s="99"/>
      <c r="E670" s="301"/>
      <c r="F670" s="301"/>
      <c r="G670" s="301"/>
      <c r="H670" s="301"/>
      <c r="I670" s="301"/>
      <c r="J670" s="301"/>
      <c r="K670" s="301"/>
      <c r="L670" s="301"/>
      <c r="M670" s="301"/>
      <c r="N670" s="301"/>
      <c r="O670" s="301"/>
      <c r="P670" s="301"/>
      <c r="Q670" s="301"/>
      <c r="R670" s="301"/>
      <c r="S670" s="301"/>
      <c r="T670" s="301"/>
      <c r="U670" s="301"/>
      <c r="V670" s="301"/>
      <c r="W670" s="301"/>
      <c r="X670" s="301"/>
      <c r="Y670" s="301"/>
      <c r="Z670" s="301"/>
    </row>
    <row r="671" spans="1:26" ht="19.5" customHeight="1" x14ac:dyDescent="0.2">
      <c r="A671" s="301"/>
      <c r="B671" s="301"/>
      <c r="C671" s="64"/>
      <c r="D671" s="99"/>
      <c r="E671" s="301"/>
      <c r="F671" s="301"/>
      <c r="G671" s="301"/>
      <c r="H671" s="301"/>
      <c r="I671" s="301"/>
      <c r="J671" s="301"/>
      <c r="K671" s="301"/>
      <c r="L671" s="301"/>
      <c r="M671" s="301"/>
      <c r="N671" s="301"/>
      <c r="O671" s="301"/>
      <c r="P671" s="301"/>
      <c r="Q671" s="301"/>
      <c r="R671" s="301"/>
      <c r="S671" s="301"/>
      <c r="T671" s="301"/>
      <c r="U671" s="301"/>
      <c r="V671" s="301"/>
      <c r="W671" s="301"/>
      <c r="X671" s="301"/>
      <c r="Y671" s="301"/>
      <c r="Z671" s="301"/>
    </row>
    <row r="672" spans="1:26" ht="19.5" customHeight="1" x14ac:dyDescent="0.2">
      <c r="A672" s="301"/>
      <c r="B672" s="301"/>
      <c r="C672" s="64"/>
      <c r="D672" s="99"/>
      <c r="E672" s="301"/>
      <c r="F672" s="301"/>
      <c r="G672" s="301"/>
      <c r="H672" s="301"/>
      <c r="I672" s="301"/>
      <c r="J672" s="301"/>
      <c r="K672" s="301"/>
      <c r="L672" s="301"/>
      <c r="M672" s="301"/>
      <c r="N672" s="301"/>
      <c r="O672" s="301"/>
      <c r="P672" s="301"/>
      <c r="Q672" s="301"/>
      <c r="R672" s="301"/>
      <c r="S672" s="301"/>
      <c r="T672" s="301"/>
      <c r="U672" s="301"/>
      <c r="V672" s="301"/>
      <c r="W672" s="301"/>
      <c r="X672" s="301"/>
      <c r="Y672" s="301"/>
      <c r="Z672" s="301"/>
    </row>
    <row r="673" spans="1:26" ht="19.5" customHeight="1" x14ac:dyDescent="0.2">
      <c r="A673" s="301"/>
      <c r="B673" s="301"/>
      <c r="C673" s="64"/>
      <c r="D673" s="99"/>
      <c r="E673" s="301"/>
      <c r="F673" s="301"/>
      <c r="G673" s="301"/>
      <c r="H673" s="301"/>
      <c r="I673" s="301"/>
      <c r="J673" s="301"/>
      <c r="K673" s="301"/>
      <c r="L673" s="301"/>
      <c r="M673" s="301"/>
      <c r="N673" s="301"/>
      <c r="O673" s="301"/>
      <c r="P673" s="301"/>
      <c r="Q673" s="301"/>
      <c r="R673" s="301"/>
      <c r="S673" s="301"/>
      <c r="T673" s="301"/>
      <c r="U673" s="301"/>
      <c r="V673" s="301"/>
      <c r="W673" s="301"/>
      <c r="X673" s="301"/>
      <c r="Y673" s="301"/>
      <c r="Z673" s="301"/>
    </row>
    <row r="674" spans="1:26" ht="19.5" customHeight="1" x14ac:dyDescent="0.2">
      <c r="A674" s="301"/>
      <c r="B674" s="301"/>
      <c r="C674" s="64"/>
      <c r="D674" s="99"/>
      <c r="E674" s="301"/>
      <c r="F674" s="301"/>
      <c r="G674" s="301"/>
      <c r="H674" s="301"/>
      <c r="I674" s="301"/>
      <c r="J674" s="301"/>
      <c r="K674" s="301"/>
      <c r="L674" s="301"/>
      <c r="M674" s="301"/>
      <c r="N674" s="301"/>
      <c r="O674" s="301"/>
      <c r="P674" s="301"/>
      <c r="Q674" s="301"/>
      <c r="R674" s="301"/>
      <c r="S674" s="301"/>
      <c r="T674" s="301"/>
      <c r="U674" s="301"/>
      <c r="V674" s="301"/>
      <c r="W674" s="301"/>
      <c r="X674" s="301"/>
      <c r="Y674" s="301"/>
      <c r="Z674" s="301"/>
    </row>
    <row r="675" spans="1:26" ht="19.5" customHeight="1" x14ac:dyDescent="0.2">
      <c r="A675" s="301"/>
      <c r="B675" s="301"/>
      <c r="C675" s="64"/>
      <c r="D675" s="99"/>
      <c r="E675" s="301"/>
      <c r="F675" s="301"/>
      <c r="G675" s="301"/>
      <c r="H675" s="301"/>
      <c r="I675" s="301"/>
      <c r="J675" s="301"/>
      <c r="K675" s="301"/>
      <c r="L675" s="301"/>
      <c r="M675" s="301"/>
      <c r="N675" s="301"/>
      <c r="O675" s="301"/>
      <c r="P675" s="301"/>
      <c r="Q675" s="301"/>
      <c r="R675" s="301"/>
      <c r="S675" s="301"/>
      <c r="T675" s="301"/>
      <c r="U675" s="301"/>
      <c r="V675" s="301"/>
      <c r="W675" s="301"/>
      <c r="X675" s="301"/>
      <c r="Y675" s="301"/>
      <c r="Z675" s="301"/>
    </row>
    <row r="676" spans="1:26" ht="19.5" customHeight="1" x14ac:dyDescent="0.2">
      <c r="A676" s="301"/>
      <c r="B676" s="301"/>
      <c r="C676" s="64"/>
      <c r="D676" s="99"/>
      <c r="E676" s="301"/>
      <c r="F676" s="301"/>
      <c r="G676" s="301"/>
      <c r="H676" s="301"/>
      <c r="I676" s="301"/>
      <c r="J676" s="301"/>
      <c r="K676" s="301"/>
      <c r="L676" s="301"/>
      <c r="M676" s="301"/>
      <c r="N676" s="301"/>
      <c r="O676" s="301"/>
      <c r="P676" s="301"/>
      <c r="Q676" s="301"/>
      <c r="R676" s="301"/>
      <c r="S676" s="301"/>
      <c r="T676" s="301"/>
      <c r="U676" s="301"/>
      <c r="V676" s="301"/>
      <c r="W676" s="301"/>
      <c r="X676" s="301"/>
      <c r="Y676" s="301"/>
      <c r="Z676" s="301"/>
    </row>
    <row r="677" spans="1:26" ht="19.5" customHeight="1" x14ac:dyDescent="0.2">
      <c r="A677" s="301"/>
      <c r="B677" s="301"/>
      <c r="C677" s="64"/>
      <c r="D677" s="99"/>
      <c r="E677" s="301"/>
      <c r="F677" s="301"/>
      <c r="G677" s="301"/>
      <c r="H677" s="301"/>
      <c r="I677" s="301"/>
      <c r="J677" s="301"/>
      <c r="K677" s="301"/>
      <c r="L677" s="301"/>
      <c r="M677" s="301"/>
      <c r="N677" s="301"/>
      <c r="O677" s="301"/>
      <c r="P677" s="301"/>
      <c r="Q677" s="301"/>
      <c r="R677" s="301"/>
      <c r="S677" s="301"/>
      <c r="T677" s="301"/>
      <c r="U677" s="301"/>
      <c r="V677" s="301"/>
      <c r="W677" s="301"/>
      <c r="X677" s="301"/>
      <c r="Y677" s="301"/>
      <c r="Z677" s="301"/>
    </row>
    <row r="678" spans="1:26" ht="19.5" customHeight="1" x14ac:dyDescent="0.2">
      <c r="A678" s="301"/>
      <c r="B678" s="301"/>
      <c r="C678" s="64"/>
      <c r="D678" s="99"/>
      <c r="E678" s="301"/>
      <c r="F678" s="301"/>
      <c r="G678" s="301"/>
      <c r="H678" s="301"/>
      <c r="I678" s="301"/>
      <c r="J678" s="301"/>
      <c r="K678" s="301"/>
      <c r="L678" s="301"/>
      <c r="M678" s="301"/>
      <c r="N678" s="301"/>
      <c r="O678" s="301"/>
      <c r="P678" s="301"/>
      <c r="Q678" s="301"/>
      <c r="R678" s="301"/>
      <c r="S678" s="301"/>
      <c r="T678" s="301"/>
      <c r="U678" s="301"/>
      <c r="V678" s="301"/>
      <c r="W678" s="301"/>
      <c r="X678" s="301"/>
      <c r="Y678" s="301"/>
      <c r="Z678" s="301"/>
    </row>
    <row r="679" spans="1:26" ht="19.5" customHeight="1" x14ac:dyDescent="0.2">
      <c r="A679" s="301"/>
      <c r="B679" s="301"/>
      <c r="C679" s="64"/>
      <c r="D679" s="99"/>
      <c r="E679" s="301"/>
      <c r="F679" s="301"/>
      <c r="G679" s="301"/>
      <c r="H679" s="301"/>
      <c r="I679" s="301"/>
      <c r="J679" s="301"/>
      <c r="K679" s="301"/>
      <c r="L679" s="301"/>
      <c r="M679" s="301"/>
      <c r="N679" s="301"/>
      <c r="O679" s="301"/>
      <c r="P679" s="301"/>
      <c r="Q679" s="301"/>
      <c r="R679" s="301"/>
      <c r="S679" s="301"/>
      <c r="T679" s="301"/>
      <c r="U679" s="301"/>
      <c r="V679" s="301"/>
      <c r="W679" s="301"/>
      <c r="X679" s="301"/>
      <c r="Y679" s="301"/>
      <c r="Z679" s="301"/>
    </row>
    <row r="680" spans="1:26" ht="19.5" customHeight="1" x14ac:dyDescent="0.2">
      <c r="A680" s="301"/>
      <c r="B680" s="301"/>
      <c r="C680" s="64"/>
      <c r="D680" s="99"/>
      <c r="E680" s="301"/>
      <c r="F680" s="301"/>
      <c r="G680" s="301"/>
      <c r="H680" s="301"/>
      <c r="I680" s="301"/>
      <c r="J680" s="301"/>
      <c r="K680" s="301"/>
      <c r="L680" s="301"/>
      <c r="M680" s="301"/>
      <c r="N680" s="301"/>
      <c r="O680" s="301"/>
      <c r="P680" s="301"/>
      <c r="Q680" s="301"/>
      <c r="R680" s="301"/>
      <c r="S680" s="301"/>
      <c r="T680" s="301"/>
      <c r="U680" s="301"/>
      <c r="V680" s="301"/>
      <c r="W680" s="301"/>
      <c r="X680" s="301"/>
      <c r="Y680" s="301"/>
      <c r="Z680" s="301"/>
    </row>
    <row r="681" spans="1:26" ht="19.5" customHeight="1" x14ac:dyDescent="0.2">
      <c r="A681" s="301"/>
      <c r="B681" s="301"/>
      <c r="C681" s="64"/>
      <c r="D681" s="99"/>
      <c r="E681" s="301"/>
      <c r="F681" s="301"/>
      <c r="G681" s="301"/>
      <c r="H681" s="301"/>
      <c r="I681" s="301"/>
      <c r="J681" s="301"/>
      <c r="K681" s="301"/>
      <c r="L681" s="301"/>
      <c r="M681" s="301"/>
      <c r="N681" s="301"/>
      <c r="O681" s="301"/>
      <c r="P681" s="301"/>
      <c r="Q681" s="301"/>
      <c r="R681" s="301"/>
      <c r="S681" s="301"/>
      <c r="T681" s="301"/>
      <c r="U681" s="301"/>
      <c r="V681" s="301"/>
      <c r="W681" s="301"/>
      <c r="X681" s="301"/>
      <c r="Y681" s="301"/>
      <c r="Z681" s="301"/>
    </row>
    <row r="682" spans="1:26" ht="19.5" customHeight="1" x14ac:dyDescent="0.2">
      <c r="A682" s="301"/>
      <c r="B682" s="301"/>
      <c r="C682" s="64"/>
      <c r="D682" s="99"/>
      <c r="E682" s="301"/>
      <c r="F682" s="301"/>
      <c r="G682" s="301"/>
      <c r="H682" s="301"/>
      <c r="I682" s="301"/>
      <c r="J682" s="301"/>
      <c r="K682" s="301"/>
      <c r="L682" s="301"/>
      <c r="M682" s="301"/>
      <c r="N682" s="301"/>
      <c r="O682" s="301"/>
      <c r="P682" s="301"/>
      <c r="Q682" s="301"/>
      <c r="R682" s="301"/>
      <c r="S682" s="301"/>
      <c r="T682" s="301"/>
      <c r="U682" s="301"/>
      <c r="V682" s="301"/>
      <c r="W682" s="301"/>
      <c r="X682" s="301"/>
      <c r="Y682" s="301"/>
      <c r="Z682" s="301"/>
    </row>
    <row r="683" spans="1:26" ht="19.5" customHeight="1" x14ac:dyDescent="0.2">
      <c r="A683" s="301"/>
      <c r="B683" s="301"/>
      <c r="C683" s="64"/>
      <c r="D683" s="99"/>
      <c r="E683" s="301"/>
      <c r="F683" s="301"/>
      <c r="G683" s="301"/>
      <c r="H683" s="301"/>
      <c r="I683" s="301"/>
      <c r="J683" s="301"/>
      <c r="K683" s="301"/>
      <c r="L683" s="301"/>
      <c r="M683" s="301"/>
      <c r="N683" s="301"/>
      <c r="O683" s="301"/>
      <c r="P683" s="301"/>
      <c r="Q683" s="301"/>
      <c r="R683" s="301"/>
      <c r="S683" s="301"/>
      <c r="T683" s="301"/>
      <c r="U683" s="301"/>
      <c r="V683" s="301"/>
      <c r="W683" s="301"/>
      <c r="X683" s="301"/>
      <c r="Y683" s="301"/>
      <c r="Z683" s="301"/>
    </row>
    <row r="684" spans="1:26" ht="19.5" customHeight="1" x14ac:dyDescent="0.2">
      <c r="A684" s="301"/>
      <c r="B684" s="301"/>
      <c r="C684" s="64"/>
      <c r="D684" s="99"/>
      <c r="E684" s="301"/>
      <c r="F684" s="301"/>
      <c r="G684" s="301"/>
      <c r="H684" s="301"/>
      <c r="I684" s="301"/>
      <c r="J684" s="301"/>
      <c r="K684" s="301"/>
      <c r="L684" s="301"/>
      <c r="M684" s="301"/>
      <c r="N684" s="301"/>
      <c r="O684" s="301"/>
      <c r="P684" s="301"/>
      <c r="Q684" s="301"/>
      <c r="R684" s="301"/>
      <c r="S684" s="301"/>
      <c r="T684" s="301"/>
      <c r="U684" s="301"/>
      <c r="V684" s="301"/>
      <c r="W684" s="301"/>
      <c r="X684" s="301"/>
      <c r="Y684" s="301"/>
      <c r="Z684" s="301"/>
    </row>
    <row r="685" spans="1:26" ht="19.5" customHeight="1" x14ac:dyDescent="0.2">
      <c r="A685" s="301"/>
      <c r="B685" s="301"/>
      <c r="C685" s="64"/>
      <c r="D685" s="99"/>
      <c r="E685" s="301"/>
      <c r="F685" s="301"/>
      <c r="G685" s="301"/>
      <c r="H685" s="301"/>
      <c r="I685" s="301"/>
      <c r="J685" s="301"/>
      <c r="K685" s="301"/>
      <c r="L685" s="301"/>
      <c r="M685" s="301"/>
      <c r="N685" s="301"/>
      <c r="O685" s="301"/>
      <c r="P685" s="301"/>
      <c r="Q685" s="301"/>
      <c r="R685" s="301"/>
      <c r="S685" s="301"/>
      <c r="T685" s="301"/>
      <c r="U685" s="301"/>
      <c r="V685" s="301"/>
      <c r="W685" s="301"/>
      <c r="X685" s="301"/>
      <c r="Y685" s="301"/>
      <c r="Z685" s="301"/>
    </row>
    <row r="686" spans="1:26" ht="19.5" customHeight="1" x14ac:dyDescent="0.2">
      <c r="A686" s="301"/>
      <c r="B686" s="301"/>
      <c r="C686" s="64"/>
      <c r="D686" s="99"/>
      <c r="E686" s="301"/>
      <c r="F686" s="301"/>
      <c r="G686" s="301"/>
      <c r="H686" s="301"/>
      <c r="I686" s="301"/>
      <c r="J686" s="301"/>
      <c r="K686" s="301"/>
      <c r="L686" s="301"/>
      <c r="M686" s="301"/>
      <c r="N686" s="301"/>
      <c r="O686" s="301"/>
      <c r="P686" s="301"/>
      <c r="Q686" s="301"/>
      <c r="R686" s="301"/>
      <c r="S686" s="301"/>
      <c r="T686" s="301"/>
      <c r="U686" s="301"/>
      <c r="V686" s="301"/>
      <c r="W686" s="301"/>
      <c r="X686" s="301"/>
      <c r="Y686" s="301"/>
      <c r="Z686" s="301"/>
    </row>
    <row r="687" spans="1:26" ht="19.5" customHeight="1" x14ac:dyDescent="0.2">
      <c r="A687" s="301"/>
      <c r="B687" s="301"/>
      <c r="C687" s="64"/>
      <c r="D687" s="99"/>
      <c r="E687" s="301"/>
      <c r="F687" s="301"/>
      <c r="G687" s="301"/>
      <c r="H687" s="301"/>
      <c r="I687" s="301"/>
      <c r="J687" s="301"/>
      <c r="K687" s="301"/>
      <c r="L687" s="301"/>
      <c r="M687" s="301"/>
      <c r="N687" s="301"/>
      <c r="O687" s="301"/>
      <c r="P687" s="301"/>
      <c r="Q687" s="301"/>
      <c r="R687" s="301"/>
      <c r="S687" s="301"/>
      <c r="T687" s="301"/>
      <c r="U687" s="301"/>
      <c r="V687" s="301"/>
      <c r="W687" s="301"/>
      <c r="X687" s="301"/>
      <c r="Y687" s="301"/>
      <c r="Z687" s="301"/>
    </row>
    <row r="688" spans="1:26" ht="19.5" customHeight="1" x14ac:dyDescent="0.2">
      <c r="A688" s="301"/>
      <c r="B688" s="301"/>
      <c r="C688" s="64"/>
      <c r="D688" s="99"/>
      <c r="E688" s="301"/>
      <c r="F688" s="301"/>
      <c r="G688" s="301"/>
      <c r="H688" s="301"/>
      <c r="I688" s="301"/>
      <c r="J688" s="301"/>
      <c r="K688" s="301"/>
      <c r="L688" s="301"/>
      <c r="M688" s="301"/>
      <c r="N688" s="301"/>
      <c r="O688" s="301"/>
      <c r="P688" s="301"/>
      <c r="Q688" s="301"/>
      <c r="R688" s="301"/>
      <c r="S688" s="301"/>
      <c r="T688" s="301"/>
      <c r="U688" s="301"/>
      <c r="V688" s="301"/>
      <c r="W688" s="301"/>
      <c r="X688" s="301"/>
      <c r="Y688" s="301"/>
      <c r="Z688" s="301"/>
    </row>
    <row r="689" spans="1:26" ht="19.5" customHeight="1" x14ac:dyDescent="0.2">
      <c r="A689" s="301"/>
      <c r="B689" s="301"/>
      <c r="C689" s="64"/>
      <c r="D689" s="99"/>
      <c r="E689" s="301"/>
      <c r="F689" s="301"/>
      <c r="G689" s="301"/>
      <c r="H689" s="301"/>
      <c r="I689" s="301"/>
      <c r="J689" s="301"/>
      <c r="K689" s="301"/>
      <c r="L689" s="301"/>
      <c r="M689" s="301"/>
      <c r="N689" s="301"/>
      <c r="O689" s="301"/>
      <c r="P689" s="301"/>
      <c r="Q689" s="301"/>
      <c r="R689" s="301"/>
      <c r="S689" s="301"/>
      <c r="T689" s="301"/>
      <c r="U689" s="301"/>
      <c r="V689" s="301"/>
      <c r="W689" s="301"/>
      <c r="X689" s="301"/>
      <c r="Y689" s="301"/>
      <c r="Z689" s="301"/>
    </row>
    <row r="690" spans="1:26" ht="19.5" customHeight="1" x14ac:dyDescent="0.2">
      <c r="A690" s="301"/>
      <c r="B690" s="301"/>
      <c r="C690" s="64"/>
      <c r="D690" s="99"/>
      <c r="E690" s="301"/>
      <c r="F690" s="301"/>
      <c r="G690" s="301"/>
      <c r="H690" s="301"/>
      <c r="I690" s="301"/>
      <c r="J690" s="301"/>
      <c r="K690" s="301"/>
      <c r="L690" s="301"/>
      <c r="M690" s="301"/>
      <c r="N690" s="301"/>
      <c r="O690" s="301"/>
      <c r="P690" s="301"/>
      <c r="Q690" s="301"/>
      <c r="R690" s="301"/>
      <c r="S690" s="301"/>
      <c r="T690" s="301"/>
      <c r="U690" s="301"/>
      <c r="V690" s="301"/>
      <c r="W690" s="301"/>
      <c r="X690" s="301"/>
      <c r="Y690" s="301"/>
      <c r="Z690" s="301"/>
    </row>
    <row r="691" spans="1:26" ht="19.5" customHeight="1" x14ac:dyDescent="0.2">
      <c r="A691" s="301"/>
      <c r="B691" s="301"/>
      <c r="C691" s="64"/>
      <c r="D691" s="99"/>
      <c r="E691" s="301"/>
      <c r="F691" s="301"/>
      <c r="G691" s="301"/>
      <c r="H691" s="301"/>
      <c r="I691" s="301"/>
      <c r="J691" s="301"/>
      <c r="K691" s="301"/>
      <c r="L691" s="301"/>
      <c r="M691" s="301"/>
      <c r="N691" s="301"/>
      <c r="O691" s="301"/>
      <c r="P691" s="301"/>
      <c r="Q691" s="301"/>
      <c r="R691" s="301"/>
      <c r="S691" s="301"/>
      <c r="T691" s="301"/>
      <c r="U691" s="301"/>
      <c r="V691" s="301"/>
      <c r="W691" s="301"/>
      <c r="X691" s="301"/>
      <c r="Y691" s="301"/>
      <c r="Z691" s="301"/>
    </row>
    <row r="692" spans="1:26" ht="19.5" customHeight="1" x14ac:dyDescent="0.2">
      <c r="A692" s="301"/>
      <c r="B692" s="301"/>
      <c r="C692" s="64"/>
      <c r="D692" s="99"/>
      <c r="E692" s="301"/>
      <c r="F692" s="301"/>
      <c r="G692" s="301"/>
      <c r="H692" s="301"/>
      <c r="I692" s="301"/>
      <c r="J692" s="301"/>
      <c r="K692" s="301"/>
      <c r="L692" s="301"/>
      <c r="M692" s="301"/>
      <c r="N692" s="301"/>
      <c r="O692" s="301"/>
      <c r="P692" s="301"/>
      <c r="Q692" s="301"/>
      <c r="R692" s="301"/>
      <c r="S692" s="301"/>
      <c r="T692" s="301"/>
      <c r="U692" s="301"/>
      <c r="V692" s="301"/>
      <c r="W692" s="301"/>
      <c r="X692" s="301"/>
      <c r="Y692" s="301"/>
      <c r="Z692" s="301"/>
    </row>
    <row r="693" spans="1:26" ht="19.5" customHeight="1" x14ac:dyDescent="0.2">
      <c r="A693" s="301"/>
      <c r="B693" s="301"/>
      <c r="C693" s="64"/>
      <c r="D693" s="99"/>
      <c r="E693" s="301"/>
      <c r="F693" s="301"/>
      <c r="G693" s="301"/>
      <c r="H693" s="301"/>
      <c r="I693" s="301"/>
      <c r="J693" s="301"/>
      <c r="K693" s="301"/>
      <c r="L693" s="301"/>
      <c r="M693" s="301"/>
      <c r="N693" s="301"/>
      <c r="O693" s="301"/>
      <c r="P693" s="301"/>
      <c r="Q693" s="301"/>
      <c r="R693" s="301"/>
      <c r="S693" s="301"/>
      <c r="T693" s="301"/>
      <c r="U693" s="301"/>
      <c r="V693" s="301"/>
      <c r="W693" s="301"/>
      <c r="X693" s="301"/>
      <c r="Y693" s="301"/>
      <c r="Z693" s="301"/>
    </row>
    <row r="694" spans="1:26" ht="19.5" customHeight="1" x14ac:dyDescent="0.2">
      <c r="A694" s="301"/>
      <c r="B694" s="301"/>
      <c r="C694" s="64"/>
      <c r="D694" s="99"/>
      <c r="E694" s="301"/>
      <c r="F694" s="301"/>
      <c r="G694" s="301"/>
      <c r="H694" s="301"/>
      <c r="I694" s="301"/>
      <c r="J694" s="301"/>
      <c r="K694" s="301"/>
      <c r="L694" s="301"/>
      <c r="M694" s="301"/>
      <c r="N694" s="301"/>
      <c r="O694" s="301"/>
      <c r="P694" s="301"/>
      <c r="Q694" s="301"/>
      <c r="R694" s="301"/>
      <c r="S694" s="301"/>
      <c r="T694" s="301"/>
      <c r="U694" s="301"/>
      <c r="V694" s="301"/>
      <c r="W694" s="301"/>
      <c r="X694" s="301"/>
      <c r="Y694" s="301"/>
      <c r="Z694" s="301"/>
    </row>
    <row r="695" spans="1:26" ht="19.5" customHeight="1" x14ac:dyDescent="0.2">
      <c r="A695" s="301"/>
      <c r="B695" s="301"/>
      <c r="C695" s="64"/>
      <c r="D695" s="99"/>
      <c r="E695" s="301"/>
      <c r="F695" s="301"/>
      <c r="G695" s="301"/>
      <c r="H695" s="301"/>
      <c r="I695" s="301"/>
      <c r="J695" s="301"/>
      <c r="K695" s="301"/>
      <c r="L695" s="301"/>
      <c r="M695" s="301"/>
      <c r="N695" s="301"/>
      <c r="O695" s="301"/>
      <c r="P695" s="301"/>
      <c r="Q695" s="301"/>
      <c r="R695" s="301"/>
      <c r="S695" s="301"/>
      <c r="T695" s="301"/>
      <c r="U695" s="301"/>
      <c r="V695" s="301"/>
      <c r="W695" s="301"/>
      <c r="X695" s="301"/>
      <c r="Y695" s="301"/>
      <c r="Z695" s="301"/>
    </row>
    <row r="696" spans="1:26" ht="19.5" customHeight="1" x14ac:dyDescent="0.2">
      <c r="A696" s="301"/>
      <c r="B696" s="301"/>
      <c r="C696" s="64"/>
      <c r="D696" s="99"/>
      <c r="E696" s="301"/>
      <c r="F696" s="301"/>
      <c r="G696" s="301"/>
      <c r="H696" s="301"/>
      <c r="I696" s="301"/>
      <c r="J696" s="301"/>
      <c r="K696" s="301"/>
      <c r="L696" s="301"/>
      <c r="M696" s="301"/>
      <c r="N696" s="301"/>
      <c r="O696" s="301"/>
      <c r="P696" s="301"/>
      <c r="Q696" s="301"/>
      <c r="R696" s="301"/>
      <c r="S696" s="301"/>
      <c r="T696" s="301"/>
      <c r="U696" s="301"/>
      <c r="V696" s="301"/>
      <c r="W696" s="301"/>
      <c r="X696" s="301"/>
      <c r="Y696" s="301"/>
      <c r="Z696" s="301"/>
    </row>
    <row r="697" spans="1:26" ht="19.5" customHeight="1" x14ac:dyDescent="0.2">
      <c r="A697" s="301"/>
      <c r="B697" s="301"/>
      <c r="C697" s="64"/>
      <c r="D697" s="99"/>
      <c r="E697" s="301"/>
      <c r="F697" s="301"/>
      <c r="G697" s="301"/>
      <c r="H697" s="301"/>
      <c r="I697" s="301"/>
      <c r="J697" s="301"/>
      <c r="K697" s="301"/>
      <c r="L697" s="301"/>
      <c r="M697" s="301"/>
      <c r="N697" s="301"/>
      <c r="O697" s="301"/>
      <c r="P697" s="301"/>
      <c r="Q697" s="301"/>
      <c r="R697" s="301"/>
      <c r="S697" s="301"/>
      <c r="T697" s="301"/>
      <c r="U697" s="301"/>
      <c r="V697" s="301"/>
      <c r="W697" s="301"/>
      <c r="X697" s="301"/>
      <c r="Y697" s="301"/>
      <c r="Z697" s="301"/>
    </row>
    <row r="698" spans="1:26" ht="19.5" customHeight="1" x14ac:dyDescent="0.2">
      <c r="A698" s="301"/>
      <c r="B698" s="301"/>
      <c r="C698" s="64"/>
      <c r="D698" s="99"/>
      <c r="E698" s="301"/>
      <c r="F698" s="301"/>
      <c r="G698" s="301"/>
      <c r="H698" s="301"/>
      <c r="I698" s="301"/>
      <c r="J698" s="301"/>
      <c r="K698" s="301"/>
      <c r="L698" s="301"/>
      <c r="M698" s="301"/>
      <c r="N698" s="301"/>
      <c r="O698" s="301"/>
      <c r="P698" s="301"/>
      <c r="Q698" s="301"/>
      <c r="R698" s="301"/>
      <c r="S698" s="301"/>
      <c r="T698" s="301"/>
      <c r="U698" s="301"/>
      <c r="V698" s="301"/>
      <c r="W698" s="301"/>
      <c r="X698" s="301"/>
      <c r="Y698" s="301"/>
      <c r="Z698" s="301"/>
    </row>
    <row r="699" spans="1:26" ht="19.5" customHeight="1" x14ac:dyDescent="0.2">
      <c r="A699" s="301"/>
      <c r="B699" s="301"/>
      <c r="C699" s="64"/>
      <c r="D699" s="99"/>
      <c r="E699" s="301"/>
      <c r="F699" s="301"/>
      <c r="G699" s="301"/>
      <c r="H699" s="301"/>
      <c r="I699" s="301"/>
      <c r="J699" s="301"/>
      <c r="K699" s="301"/>
      <c r="L699" s="301"/>
      <c r="M699" s="301"/>
      <c r="N699" s="301"/>
      <c r="O699" s="301"/>
      <c r="P699" s="301"/>
      <c r="Q699" s="301"/>
      <c r="R699" s="301"/>
      <c r="S699" s="301"/>
      <c r="T699" s="301"/>
      <c r="U699" s="301"/>
      <c r="V699" s="301"/>
      <c r="W699" s="301"/>
      <c r="X699" s="301"/>
      <c r="Y699" s="301"/>
      <c r="Z699" s="301"/>
    </row>
    <row r="700" spans="1:26" ht="19.5" customHeight="1" x14ac:dyDescent="0.2">
      <c r="A700" s="301"/>
      <c r="B700" s="301"/>
      <c r="C700" s="64"/>
      <c r="D700" s="99"/>
      <c r="E700" s="301"/>
      <c r="F700" s="301"/>
      <c r="G700" s="301"/>
      <c r="H700" s="301"/>
      <c r="I700" s="301"/>
      <c r="J700" s="301"/>
      <c r="K700" s="301"/>
      <c r="L700" s="301"/>
      <c r="M700" s="301"/>
      <c r="N700" s="301"/>
      <c r="O700" s="301"/>
      <c r="P700" s="301"/>
      <c r="Q700" s="301"/>
      <c r="R700" s="301"/>
      <c r="S700" s="301"/>
      <c r="T700" s="301"/>
      <c r="U700" s="301"/>
      <c r="V700" s="301"/>
      <c r="W700" s="301"/>
      <c r="X700" s="301"/>
      <c r="Y700" s="301"/>
      <c r="Z700" s="301"/>
    </row>
    <row r="701" spans="1:26" ht="19.5" customHeight="1" x14ac:dyDescent="0.2">
      <c r="A701" s="301"/>
      <c r="B701" s="301"/>
      <c r="C701" s="64"/>
      <c r="D701" s="99"/>
      <c r="E701" s="301"/>
      <c r="F701" s="301"/>
      <c r="G701" s="301"/>
      <c r="H701" s="301"/>
      <c r="I701" s="301"/>
      <c r="J701" s="301"/>
      <c r="K701" s="301"/>
      <c r="L701" s="301"/>
      <c r="M701" s="301"/>
      <c r="N701" s="301"/>
      <c r="O701" s="301"/>
      <c r="P701" s="301"/>
      <c r="Q701" s="301"/>
      <c r="R701" s="301"/>
      <c r="S701" s="301"/>
      <c r="T701" s="301"/>
      <c r="U701" s="301"/>
      <c r="V701" s="301"/>
      <c r="W701" s="301"/>
      <c r="X701" s="301"/>
      <c r="Y701" s="301"/>
      <c r="Z701" s="301"/>
    </row>
    <row r="702" spans="1:26" ht="19.5" customHeight="1" x14ac:dyDescent="0.2">
      <c r="A702" s="301"/>
      <c r="B702" s="301"/>
      <c r="C702" s="64"/>
      <c r="D702" s="99"/>
      <c r="E702" s="301"/>
      <c r="F702" s="301"/>
      <c r="G702" s="301"/>
      <c r="H702" s="301"/>
      <c r="I702" s="301"/>
      <c r="J702" s="301"/>
      <c r="K702" s="301"/>
      <c r="L702" s="301"/>
      <c r="M702" s="301"/>
      <c r="N702" s="301"/>
      <c r="O702" s="301"/>
      <c r="P702" s="301"/>
      <c r="Q702" s="301"/>
      <c r="R702" s="301"/>
      <c r="S702" s="301"/>
      <c r="T702" s="301"/>
      <c r="U702" s="301"/>
      <c r="V702" s="301"/>
      <c r="W702" s="301"/>
      <c r="X702" s="301"/>
      <c r="Y702" s="301"/>
      <c r="Z702" s="301"/>
    </row>
    <row r="703" spans="1:26" ht="19.5" customHeight="1" x14ac:dyDescent="0.2">
      <c r="A703" s="301"/>
      <c r="B703" s="301"/>
      <c r="C703" s="64"/>
      <c r="D703" s="99"/>
      <c r="E703" s="301"/>
      <c r="F703" s="301"/>
      <c r="G703" s="301"/>
      <c r="H703" s="301"/>
      <c r="I703" s="301"/>
      <c r="J703" s="301"/>
      <c r="K703" s="301"/>
      <c r="L703" s="301"/>
      <c r="M703" s="301"/>
      <c r="N703" s="301"/>
      <c r="O703" s="301"/>
      <c r="P703" s="301"/>
      <c r="Q703" s="301"/>
      <c r="R703" s="301"/>
      <c r="S703" s="301"/>
      <c r="T703" s="301"/>
      <c r="U703" s="301"/>
      <c r="V703" s="301"/>
      <c r="W703" s="301"/>
      <c r="X703" s="301"/>
      <c r="Y703" s="301"/>
      <c r="Z703" s="301"/>
    </row>
    <row r="704" spans="1:26" ht="19.5" customHeight="1" x14ac:dyDescent="0.2">
      <c r="A704" s="301"/>
      <c r="B704" s="301"/>
      <c r="C704" s="64"/>
      <c r="D704" s="99"/>
      <c r="E704" s="301"/>
      <c r="F704" s="301"/>
      <c r="G704" s="301"/>
      <c r="H704" s="301"/>
      <c r="I704" s="301"/>
      <c r="J704" s="301"/>
      <c r="K704" s="301"/>
      <c r="L704" s="301"/>
      <c r="M704" s="301"/>
      <c r="N704" s="301"/>
      <c r="O704" s="301"/>
      <c r="P704" s="301"/>
      <c r="Q704" s="301"/>
      <c r="R704" s="301"/>
      <c r="S704" s="301"/>
      <c r="T704" s="301"/>
      <c r="U704" s="301"/>
      <c r="V704" s="301"/>
      <c r="W704" s="301"/>
      <c r="X704" s="301"/>
      <c r="Y704" s="301"/>
      <c r="Z704" s="301"/>
    </row>
    <row r="705" spans="1:26" ht="19.5" customHeight="1" x14ac:dyDescent="0.2">
      <c r="A705" s="301"/>
      <c r="B705" s="301"/>
      <c r="C705" s="64"/>
      <c r="D705" s="99"/>
      <c r="E705" s="301"/>
      <c r="F705" s="301"/>
      <c r="G705" s="301"/>
      <c r="H705" s="301"/>
      <c r="I705" s="301"/>
      <c r="J705" s="301"/>
      <c r="K705" s="301"/>
      <c r="L705" s="301"/>
      <c r="M705" s="301"/>
      <c r="N705" s="301"/>
      <c r="O705" s="301"/>
      <c r="P705" s="301"/>
      <c r="Q705" s="301"/>
      <c r="R705" s="301"/>
      <c r="S705" s="301"/>
      <c r="T705" s="301"/>
      <c r="U705" s="301"/>
      <c r="V705" s="301"/>
      <c r="W705" s="301"/>
      <c r="X705" s="301"/>
      <c r="Y705" s="301"/>
      <c r="Z705" s="301"/>
    </row>
    <row r="706" spans="1:26" ht="19.5" customHeight="1" x14ac:dyDescent="0.2">
      <c r="A706" s="301"/>
      <c r="B706" s="301"/>
      <c r="C706" s="64"/>
      <c r="D706" s="99"/>
      <c r="E706" s="301"/>
      <c r="F706" s="301"/>
      <c r="G706" s="301"/>
      <c r="H706" s="301"/>
      <c r="I706" s="301"/>
      <c r="J706" s="301"/>
      <c r="K706" s="301"/>
      <c r="L706" s="301"/>
      <c r="M706" s="301"/>
      <c r="N706" s="301"/>
      <c r="O706" s="301"/>
      <c r="P706" s="301"/>
      <c r="Q706" s="301"/>
      <c r="R706" s="301"/>
      <c r="S706" s="301"/>
      <c r="T706" s="301"/>
      <c r="U706" s="301"/>
      <c r="V706" s="301"/>
      <c r="W706" s="301"/>
      <c r="X706" s="301"/>
      <c r="Y706" s="301"/>
      <c r="Z706" s="301"/>
    </row>
    <row r="707" spans="1:26" ht="19.5" customHeight="1" x14ac:dyDescent="0.2">
      <c r="A707" s="301"/>
      <c r="B707" s="301"/>
      <c r="C707" s="64"/>
      <c r="D707" s="99"/>
      <c r="E707" s="301"/>
      <c r="F707" s="301"/>
      <c r="G707" s="301"/>
      <c r="H707" s="301"/>
      <c r="I707" s="301"/>
      <c r="J707" s="301"/>
      <c r="K707" s="301"/>
      <c r="L707" s="301"/>
      <c r="M707" s="301"/>
      <c r="N707" s="301"/>
      <c r="O707" s="301"/>
      <c r="P707" s="301"/>
      <c r="Q707" s="301"/>
      <c r="R707" s="301"/>
      <c r="S707" s="301"/>
      <c r="T707" s="301"/>
      <c r="U707" s="301"/>
      <c r="V707" s="301"/>
      <c r="W707" s="301"/>
      <c r="X707" s="301"/>
      <c r="Y707" s="301"/>
      <c r="Z707" s="301"/>
    </row>
    <row r="708" spans="1:26" ht="19.5" customHeight="1" x14ac:dyDescent="0.2">
      <c r="A708" s="301"/>
      <c r="B708" s="301"/>
      <c r="C708" s="64"/>
      <c r="D708" s="99"/>
      <c r="E708" s="301"/>
      <c r="F708" s="301"/>
      <c r="G708" s="301"/>
      <c r="H708" s="301"/>
      <c r="I708" s="301"/>
      <c r="J708" s="301"/>
      <c r="K708" s="301"/>
      <c r="L708" s="301"/>
      <c r="M708" s="301"/>
      <c r="N708" s="301"/>
      <c r="O708" s="301"/>
      <c r="P708" s="301"/>
      <c r="Q708" s="301"/>
      <c r="R708" s="301"/>
      <c r="S708" s="301"/>
      <c r="T708" s="301"/>
      <c r="U708" s="301"/>
      <c r="V708" s="301"/>
      <c r="W708" s="301"/>
      <c r="X708" s="301"/>
      <c r="Y708" s="301"/>
      <c r="Z708" s="301"/>
    </row>
    <row r="709" spans="1:26" ht="19.5" customHeight="1" x14ac:dyDescent="0.2">
      <c r="A709" s="301"/>
      <c r="B709" s="301"/>
      <c r="C709" s="64"/>
      <c r="D709" s="99"/>
      <c r="E709" s="301"/>
      <c r="F709" s="301"/>
      <c r="G709" s="301"/>
      <c r="H709" s="301"/>
      <c r="I709" s="301"/>
      <c r="J709" s="301"/>
      <c r="K709" s="301"/>
      <c r="L709" s="301"/>
      <c r="M709" s="301"/>
      <c r="N709" s="301"/>
      <c r="O709" s="301"/>
      <c r="P709" s="301"/>
      <c r="Q709" s="301"/>
      <c r="R709" s="301"/>
      <c r="S709" s="301"/>
      <c r="T709" s="301"/>
      <c r="U709" s="301"/>
      <c r="V709" s="301"/>
      <c r="W709" s="301"/>
      <c r="X709" s="301"/>
      <c r="Y709" s="301"/>
      <c r="Z709" s="301"/>
    </row>
    <row r="710" spans="1:26" ht="19.5" customHeight="1" x14ac:dyDescent="0.2">
      <c r="A710" s="301"/>
      <c r="B710" s="301"/>
      <c r="C710" s="64"/>
      <c r="D710" s="99"/>
      <c r="E710" s="301"/>
      <c r="F710" s="301"/>
      <c r="G710" s="301"/>
      <c r="H710" s="301"/>
      <c r="I710" s="301"/>
      <c r="J710" s="301"/>
      <c r="K710" s="301"/>
      <c r="L710" s="301"/>
      <c r="M710" s="301"/>
      <c r="N710" s="301"/>
      <c r="O710" s="301"/>
      <c r="P710" s="301"/>
      <c r="Q710" s="301"/>
      <c r="R710" s="301"/>
      <c r="S710" s="301"/>
      <c r="T710" s="301"/>
      <c r="U710" s="301"/>
      <c r="V710" s="301"/>
      <c r="W710" s="301"/>
      <c r="X710" s="301"/>
      <c r="Y710" s="301"/>
      <c r="Z710" s="301"/>
    </row>
    <row r="711" spans="1:26" ht="19.5" customHeight="1" x14ac:dyDescent="0.2">
      <c r="A711" s="301"/>
      <c r="B711" s="301"/>
      <c r="C711" s="64"/>
      <c r="D711" s="99"/>
      <c r="E711" s="301"/>
      <c r="F711" s="301"/>
      <c r="G711" s="301"/>
      <c r="H711" s="301"/>
      <c r="I711" s="301"/>
      <c r="J711" s="301"/>
      <c r="K711" s="301"/>
      <c r="L711" s="301"/>
      <c r="M711" s="301"/>
      <c r="N711" s="301"/>
      <c r="O711" s="301"/>
      <c r="P711" s="301"/>
      <c r="Q711" s="301"/>
      <c r="R711" s="301"/>
      <c r="S711" s="301"/>
      <c r="T711" s="301"/>
      <c r="U711" s="301"/>
      <c r="V711" s="301"/>
      <c r="W711" s="301"/>
      <c r="X711" s="301"/>
      <c r="Y711" s="301"/>
      <c r="Z711" s="301"/>
    </row>
    <row r="712" spans="1:26" ht="19.5" customHeight="1" x14ac:dyDescent="0.2">
      <c r="A712" s="301"/>
      <c r="B712" s="301"/>
      <c r="C712" s="64"/>
      <c r="D712" s="99"/>
      <c r="E712" s="301"/>
      <c r="F712" s="301"/>
      <c r="G712" s="301"/>
      <c r="H712" s="301"/>
      <c r="I712" s="301"/>
      <c r="J712" s="301"/>
      <c r="K712" s="301"/>
      <c r="L712" s="301"/>
      <c r="M712" s="301"/>
      <c r="N712" s="301"/>
      <c r="O712" s="301"/>
      <c r="P712" s="301"/>
      <c r="Q712" s="301"/>
      <c r="R712" s="301"/>
      <c r="S712" s="301"/>
      <c r="T712" s="301"/>
      <c r="U712" s="301"/>
      <c r="V712" s="301"/>
      <c r="W712" s="301"/>
      <c r="X712" s="301"/>
      <c r="Y712" s="301"/>
      <c r="Z712" s="301"/>
    </row>
    <row r="713" spans="1:26" ht="19.5" customHeight="1" x14ac:dyDescent="0.2">
      <c r="A713" s="301"/>
      <c r="B713" s="301"/>
      <c r="C713" s="64"/>
      <c r="D713" s="99"/>
      <c r="E713" s="301"/>
      <c r="F713" s="301"/>
      <c r="G713" s="301"/>
      <c r="H713" s="301"/>
      <c r="I713" s="301"/>
      <c r="J713" s="301"/>
      <c r="K713" s="301"/>
      <c r="L713" s="301"/>
      <c r="M713" s="301"/>
      <c r="N713" s="301"/>
      <c r="O713" s="301"/>
      <c r="P713" s="301"/>
      <c r="Q713" s="301"/>
      <c r="R713" s="301"/>
      <c r="S713" s="301"/>
      <c r="T713" s="301"/>
      <c r="U713" s="301"/>
      <c r="V713" s="301"/>
      <c r="W713" s="301"/>
      <c r="X713" s="301"/>
      <c r="Y713" s="301"/>
      <c r="Z713" s="301"/>
    </row>
    <row r="714" spans="1:26" ht="19.5" customHeight="1" x14ac:dyDescent="0.2">
      <c r="A714" s="301"/>
      <c r="B714" s="301"/>
      <c r="C714" s="64"/>
      <c r="D714" s="99"/>
      <c r="E714" s="301"/>
      <c r="F714" s="301"/>
      <c r="G714" s="301"/>
      <c r="H714" s="301"/>
      <c r="I714" s="301"/>
      <c r="J714" s="301"/>
      <c r="K714" s="301"/>
      <c r="L714" s="301"/>
      <c r="M714" s="301"/>
      <c r="N714" s="301"/>
      <c r="O714" s="301"/>
      <c r="P714" s="301"/>
      <c r="Q714" s="301"/>
      <c r="R714" s="301"/>
      <c r="S714" s="301"/>
      <c r="T714" s="301"/>
      <c r="U714" s="301"/>
      <c r="V714" s="301"/>
      <c r="W714" s="301"/>
      <c r="X714" s="301"/>
      <c r="Y714" s="301"/>
      <c r="Z714" s="301"/>
    </row>
    <row r="715" spans="1:26" ht="19.5" customHeight="1" x14ac:dyDescent="0.2">
      <c r="A715" s="301"/>
      <c r="B715" s="301"/>
      <c r="C715" s="64"/>
      <c r="D715" s="99"/>
      <c r="E715" s="301"/>
      <c r="F715" s="301"/>
      <c r="G715" s="301"/>
      <c r="H715" s="301"/>
      <c r="I715" s="301"/>
      <c r="J715" s="301"/>
      <c r="K715" s="301"/>
      <c r="L715" s="301"/>
      <c r="M715" s="301"/>
      <c r="N715" s="301"/>
      <c r="O715" s="301"/>
      <c r="P715" s="301"/>
      <c r="Q715" s="301"/>
      <c r="R715" s="301"/>
      <c r="S715" s="301"/>
      <c r="T715" s="301"/>
      <c r="U715" s="301"/>
      <c r="V715" s="301"/>
      <c r="W715" s="301"/>
      <c r="X715" s="301"/>
      <c r="Y715" s="301"/>
      <c r="Z715" s="301"/>
    </row>
    <row r="716" spans="1:26" ht="19.5" customHeight="1" x14ac:dyDescent="0.2">
      <c r="A716" s="301"/>
      <c r="B716" s="301"/>
      <c r="C716" s="64"/>
      <c r="D716" s="99"/>
      <c r="E716" s="301"/>
      <c r="F716" s="301"/>
      <c r="G716" s="301"/>
      <c r="H716" s="301"/>
      <c r="I716" s="301"/>
      <c r="J716" s="301"/>
      <c r="K716" s="301"/>
      <c r="L716" s="301"/>
      <c r="M716" s="301"/>
      <c r="N716" s="301"/>
      <c r="O716" s="301"/>
      <c r="P716" s="301"/>
      <c r="Q716" s="301"/>
      <c r="R716" s="301"/>
      <c r="S716" s="301"/>
      <c r="T716" s="301"/>
      <c r="U716" s="301"/>
      <c r="V716" s="301"/>
      <c r="W716" s="301"/>
      <c r="X716" s="301"/>
      <c r="Y716" s="301"/>
      <c r="Z716" s="301"/>
    </row>
    <row r="717" spans="1:26" ht="19.5" customHeight="1" x14ac:dyDescent="0.2">
      <c r="A717" s="301"/>
      <c r="B717" s="301"/>
      <c r="C717" s="64"/>
      <c r="D717" s="99"/>
      <c r="E717" s="301"/>
      <c r="F717" s="301"/>
      <c r="G717" s="301"/>
      <c r="H717" s="301"/>
      <c r="I717" s="301"/>
      <c r="J717" s="301"/>
      <c r="K717" s="301"/>
      <c r="L717" s="301"/>
      <c r="M717" s="301"/>
      <c r="N717" s="301"/>
      <c r="O717" s="301"/>
      <c r="P717" s="301"/>
      <c r="Q717" s="301"/>
      <c r="R717" s="301"/>
      <c r="S717" s="301"/>
      <c r="T717" s="301"/>
      <c r="U717" s="301"/>
      <c r="V717" s="301"/>
      <c r="W717" s="301"/>
      <c r="X717" s="301"/>
      <c r="Y717" s="301"/>
      <c r="Z717" s="301"/>
    </row>
    <row r="718" spans="1:26" ht="19.5" customHeight="1" x14ac:dyDescent="0.2">
      <c r="A718" s="301"/>
      <c r="B718" s="301"/>
      <c r="C718" s="64"/>
      <c r="D718" s="99"/>
      <c r="E718" s="301"/>
      <c r="F718" s="301"/>
      <c r="G718" s="301"/>
      <c r="H718" s="301"/>
      <c r="I718" s="301"/>
      <c r="J718" s="301"/>
      <c r="K718" s="301"/>
      <c r="L718" s="301"/>
      <c r="M718" s="301"/>
      <c r="N718" s="301"/>
      <c r="O718" s="301"/>
      <c r="P718" s="301"/>
      <c r="Q718" s="301"/>
      <c r="R718" s="301"/>
      <c r="S718" s="301"/>
      <c r="T718" s="301"/>
      <c r="U718" s="301"/>
      <c r="V718" s="301"/>
      <c r="W718" s="301"/>
      <c r="X718" s="301"/>
      <c r="Y718" s="301"/>
      <c r="Z718" s="301"/>
    </row>
    <row r="719" spans="1:26" ht="19.5" customHeight="1" x14ac:dyDescent="0.2">
      <c r="A719" s="301"/>
      <c r="B719" s="301"/>
      <c r="C719" s="64"/>
      <c r="D719" s="99"/>
      <c r="E719" s="301"/>
      <c r="F719" s="301"/>
      <c r="G719" s="301"/>
      <c r="H719" s="301"/>
      <c r="I719" s="301"/>
      <c r="J719" s="301"/>
      <c r="K719" s="301"/>
      <c r="L719" s="301"/>
      <c r="M719" s="301"/>
      <c r="N719" s="301"/>
      <c r="O719" s="301"/>
      <c r="P719" s="301"/>
      <c r="Q719" s="301"/>
      <c r="R719" s="301"/>
      <c r="S719" s="301"/>
      <c r="T719" s="301"/>
      <c r="U719" s="301"/>
      <c r="V719" s="301"/>
      <c r="W719" s="301"/>
      <c r="X719" s="301"/>
      <c r="Y719" s="301"/>
      <c r="Z719" s="301"/>
    </row>
    <row r="720" spans="1:26" ht="19.5" customHeight="1" x14ac:dyDescent="0.2">
      <c r="A720" s="301"/>
      <c r="B720" s="301"/>
      <c r="C720" s="64"/>
      <c r="D720" s="99"/>
      <c r="E720" s="301"/>
      <c r="F720" s="301"/>
      <c r="G720" s="301"/>
      <c r="H720" s="301"/>
      <c r="I720" s="301"/>
      <c r="J720" s="301"/>
      <c r="K720" s="301"/>
      <c r="L720" s="301"/>
      <c r="M720" s="301"/>
      <c r="N720" s="301"/>
      <c r="O720" s="301"/>
      <c r="P720" s="301"/>
      <c r="Q720" s="301"/>
      <c r="R720" s="301"/>
      <c r="S720" s="301"/>
      <c r="T720" s="301"/>
      <c r="U720" s="301"/>
      <c r="V720" s="301"/>
      <c r="W720" s="301"/>
      <c r="X720" s="301"/>
      <c r="Y720" s="301"/>
      <c r="Z720" s="301"/>
    </row>
    <row r="721" spans="1:26" ht="19.5" customHeight="1" x14ac:dyDescent="0.2">
      <c r="A721" s="301"/>
      <c r="B721" s="301"/>
      <c r="C721" s="64"/>
      <c r="D721" s="99"/>
      <c r="E721" s="301"/>
      <c r="F721" s="301"/>
      <c r="G721" s="301"/>
      <c r="H721" s="301"/>
      <c r="I721" s="301"/>
      <c r="J721" s="301"/>
      <c r="K721" s="301"/>
      <c r="L721" s="301"/>
      <c r="M721" s="301"/>
      <c r="N721" s="301"/>
      <c r="O721" s="301"/>
      <c r="P721" s="301"/>
      <c r="Q721" s="301"/>
      <c r="R721" s="301"/>
      <c r="S721" s="301"/>
      <c r="T721" s="301"/>
      <c r="U721" s="301"/>
      <c r="V721" s="301"/>
      <c r="W721" s="301"/>
      <c r="X721" s="301"/>
      <c r="Y721" s="301"/>
      <c r="Z721" s="301"/>
    </row>
    <row r="722" spans="1:26" ht="19.5" customHeight="1" x14ac:dyDescent="0.2">
      <c r="A722" s="301"/>
      <c r="B722" s="301"/>
      <c r="C722" s="64"/>
      <c r="D722" s="99"/>
      <c r="E722" s="301"/>
      <c r="F722" s="301"/>
      <c r="G722" s="301"/>
      <c r="H722" s="301"/>
      <c r="I722" s="301"/>
      <c r="J722" s="301"/>
      <c r="K722" s="301"/>
      <c r="L722" s="301"/>
      <c r="M722" s="301"/>
      <c r="N722" s="301"/>
      <c r="O722" s="301"/>
      <c r="P722" s="301"/>
      <c r="Q722" s="301"/>
      <c r="R722" s="301"/>
      <c r="S722" s="301"/>
      <c r="T722" s="301"/>
      <c r="U722" s="301"/>
      <c r="V722" s="301"/>
      <c r="W722" s="301"/>
      <c r="X722" s="301"/>
      <c r="Y722" s="301"/>
      <c r="Z722" s="301"/>
    </row>
    <row r="723" spans="1:26" ht="19.5" customHeight="1" x14ac:dyDescent="0.2">
      <c r="A723" s="301"/>
      <c r="B723" s="301"/>
      <c r="C723" s="64"/>
      <c r="D723" s="99"/>
      <c r="E723" s="301"/>
      <c r="F723" s="301"/>
      <c r="G723" s="301"/>
      <c r="H723" s="301"/>
      <c r="I723" s="301"/>
      <c r="J723" s="301"/>
      <c r="K723" s="301"/>
      <c r="L723" s="301"/>
      <c r="M723" s="301"/>
      <c r="N723" s="301"/>
      <c r="O723" s="301"/>
      <c r="P723" s="301"/>
      <c r="Q723" s="301"/>
      <c r="R723" s="301"/>
      <c r="S723" s="301"/>
      <c r="T723" s="301"/>
      <c r="U723" s="301"/>
      <c r="V723" s="301"/>
      <c r="W723" s="301"/>
      <c r="X723" s="301"/>
      <c r="Y723" s="301"/>
      <c r="Z723" s="301"/>
    </row>
    <row r="724" spans="1:26" ht="19.5" customHeight="1" x14ac:dyDescent="0.2">
      <c r="A724" s="301"/>
      <c r="B724" s="301"/>
      <c r="C724" s="64"/>
      <c r="D724" s="99"/>
      <c r="E724" s="301"/>
      <c r="F724" s="301"/>
      <c r="G724" s="301"/>
      <c r="H724" s="301"/>
      <c r="I724" s="301"/>
      <c r="J724" s="301"/>
      <c r="K724" s="301"/>
      <c r="L724" s="301"/>
      <c r="M724" s="301"/>
      <c r="N724" s="301"/>
      <c r="O724" s="301"/>
      <c r="P724" s="301"/>
      <c r="Q724" s="301"/>
      <c r="R724" s="301"/>
      <c r="S724" s="301"/>
      <c r="T724" s="301"/>
      <c r="U724" s="301"/>
      <c r="V724" s="301"/>
      <c r="W724" s="301"/>
      <c r="X724" s="301"/>
      <c r="Y724" s="301"/>
      <c r="Z724" s="301"/>
    </row>
    <row r="725" spans="1:26" ht="19.5" customHeight="1" x14ac:dyDescent="0.2">
      <c r="A725" s="301"/>
      <c r="B725" s="301"/>
      <c r="C725" s="64"/>
      <c r="D725" s="99"/>
      <c r="E725" s="301"/>
      <c r="F725" s="301"/>
      <c r="G725" s="301"/>
      <c r="H725" s="301"/>
      <c r="I725" s="301"/>
      <c r="J725" s="301"/>
      <c r="K725" s="301"/>
      <c r="L725" s="301"/>
      <c r="M725" s="301"/>
      <c r="N725" s="301"/>
      <c r="O725" s="301"/>
      <c r="P725" s="301"/>
      <c r="Q725" s="301"/>
      <c r="R725" s="301"/>
      <c r="S725" s="301"/>
      <c r="T725" s="301"/>
      <c r="U725" s="301"/>
      <c r="V725" s="301"/>
      <c r="W725" s="301"/>
      <c r="X725" s="301"/>
      <c r="Y725" s="301"/>
      <c r="Z725" s="301"/>
    </row>
    <row r="726" spans="1:26" ht="19.5" customHeight="1" x14ac:dyDescent="0.2">
      <c r="A726" s="301"/>
      <c r="B726" s="301"/>
      <c r="C726" s="64"/>
      <c r="D726" s="99"/>
      <c r="E726" s="301"/>
      <c r="F726" s="301"/>
      <c r="G726" s="301"/>
      <c r="H726" s="301"/>
      <c r="I726" s="301"/>
      <c r="J726" s="301"/>
      <c r="K726" s="301"/>
      <c r="L726" s="301"/>
      <c r="M726" s="301"/>
      <c r="N726" s="301"/>
      <c r="O726" s="301"/>
      <c r="P726" s="301"/>
      <c r="Q726" s="301"/>
      <c r="R726" s="301"/>
      <c r="S726" s="301"/>
      <c r="T726" s="301"/>
      <c r="U726" s="301"/>
      <c r="V726" s="301"/>
      <c r="W726" s="301"/>
      <c r="X726" s="301"/>
      <c r="Y726" s="301"/>
      <c r="Z726" s="301"/>
    </row>
    <row r="727" spans="1:26" ht="19.5" customHeight="1" x14ac:dyDescent="0.2">
      <c r="A727" s="301"/>
      <c r="B727" s="301"/>
      <c r="C727" s="64"/>
      <c r="D727" s="99"/>
      <c r="E727" s="301"/>
      <c r="F727" s="301"/>
      <c r="G727" s="301"/>
      <c r="H727" s="301"/>
      <c r="I727" s="301"/>
      <c r="J727" s="301"/>
      <c r="K727" s="301"/>
      <c r="L727" s="301"/>
      <c r="M727" s="301"/>
      <c r="N727" s="301"/>
      <c r="O727" s="301"/>
      <c r="P727" s="301"/>
      <c r="Q727" s="301"/>
      <c r="R727" s="301"/>
      <c r="S727" s="301"/>
      <c r="T727" s="301"/>
      <c r="U727" s="301"/>
      <c r="V727" s="301"/>
      <c r="W727" s="301"/>
      <c r="X727" s="301"/>
      <c r="Y727" s="301"/>
      <c r="Z727" s="301"/>
    </row>
    <row r="728" spans="1:26" ht="19.5" customHeight="1" x14ac:dyDescent="0.2">
      <c r="A728" s="301"/>
      <c r="B728" s="301"/>
      <c r="C728" s="64"/>
      <c r="D728" s="99"/>
      <c r="E728" s="301"/>
      <c r="F728" s="301"/>
      <c r="G728" s="301"/>
      <c r="H728" s="301"/>
      <c r="I728" s="301"/>
      <c r="J728" s="301"/>
      <c r="K728" s="301"/>
      <c r="L728" s="301"/>
      <c r="M728" s="301"/>
      <c r="N728" s="301"/>
      <c r="O728" s="301"/>
      <c r="P728" s="301"/>
      <c r="Q728" s="301"/>
      <c r="R728" s="301"/>
      <c r="S728" s="301"/>
      <c r="T728" s="301"/>
      <c r="U728" s="301"/>
      <c r="V728" s="301"/>
      <c r="W728" s="301"/>
      <c r="X728" s="301"/>
      <c r="Y728" s="301"/>
      <c r="Z728" s="301"/>
    </row>
    <row r="729" spans="1:26" ht="19.5" customHeight="1" x14ac:dyDescent="0.2">
      <c r="A729" s="301"/>
      <c r="B729" s="301"/>
      <c r="C729" s="64"/>
      <c r="D729" s="99"/>
      <c r="E729" s="301"/>
      <c r="F729" s="301"/>
      <c r="G729" s="301"/>
      <c r="H729" s="301"/>
      <c r="I729" s="301"/>
      <c r="J729" s="301"/>
      <c r="K729" s="301"/>
      <c r="L729" s="301"/>
      <c r="M729" s="301"/>
      <c r="N729" s="301"/>
      <c r="O729" s="301"/>
      <c r="P729" s="301"/>
      <c r="Q729" s="301"/>
      <c r="R729" s="301"/>
      <c r="S729" s="301"/>
      <c r="T729" s="301"/>
      <c r="U729" s="301"/>
      <c r="V729" s="301"/>
      <c r="W729" s="301"/>
      <c r="X729" s="301"/>
      <c r="Y729" s="301"/>
      <c r="Z729" s="301"/>
    </row>
    <row r="730" spans="1:26" ht="19.5" customHeight="1" x14ac:dyDescent="0.2">
      <c r="A730" s="301"/>
      <c r="B730" s="301"/>
      <c r="C730" s="64"/>
      <c r="D730" s="99"/>
      <c r="E730" s="301"/>
      <c r="F730" s="301"/>
      <c r="G730" s="301"/>
      <c r="H730" s="301"/>
      <c r="I730" s="301"/>
      <c r="J730" s="301"/>
      <c r="K730" s="301"/>
      <c r="L730" s="301"/>
      <c r="M730" s="301"/>
      <c r="N730" s="301"/>
      <c r="O730" s="301"/>
      <c r="P730" s="301"/>
      <c r="Q730" s="301"/>
      <c r="R730" s="301"/>
      <c r="S730" s="301"/>
      <c r="T730" s="301"/>
      <c r="U730" s="301"/>
      <c r="V730" s="301"/>
      <c r="W730" s="301"/>
      <c r="X730" s="301"/>
      <c r="Y730" s="301"/>
      <c r="Z730" s="301"/>
    </row>
    <row r="731" spans="1:26" ht="19.5" customHeight="1" x14ac:dyDescent="0.2">
      <c r="A731" s="301"/>
      <c r="B731" s="301"/>
      <c r="C731" s="64"/>
      <c r="D731" s="99"/>
      <c r="E731" s="301"/>
      <c r="F731" s="301"/>
      <c r="G731" s="301"/>
      <c r="H731" s="301"/>
      <c r="I731" s="301"/>
      <c r="J731" s="301"/>
      <c r="K731" s="301"/>
      <c r="L731" s="301"/>
      <c r="M731" s="301"/>
      <c r="N731" s="301"/>
      <c r="O731" s="301"/>
      <c r="P731" s="301"/>
      <c r="Q731" s="301"/>
      <c r="R731" s="301"/>
      <c r="S731" s="301"/>
      <c r="T731" s="301"/>
      <c r="U731" s="301"/>
      <c r="V731" s="301"/>
      <c r="W731" s="301"/>
      <c r="X731" s="301"/>
      <c r="Y731" s="301"/>
      <c r="Z731" s="301"/>
    </row>
    <row r="732" spans="1:26" ht="19.5" customHeight="1" x14ac:dyDescent="0.2">
      <c r="A732" s="301"/>
      <c r="B732" s="301"/>
      <c r="C732" s="64"/>
      <c r="D732" s="99"/>
      <c r="E732" s="301"/>
      <c r="F732" s="301"/>
      <c r="G732" s="301"/>
      <c r="H732" s="301"/>
      <c r="I732" s="301"/>
      <c r="J732" s="301"/>
      <c r="K732" s="301"/>
      <c r="L732" s="301"/>
      <c r="M732" s="301"/>
      <c r="N732" s="301"/>
      <c r="O732" s="301"/>
      <c r="P732" s="301"/>
      <c r="Q732" s="301"/>
      <c r="R732" s="301"/>
      <c r="S732" s="301"/>
      <c r="T732" s="301"/>
      <c r="U732" s="301"/>
      <c r="V732" s="301"/>
      <c r="W732" s="301"/>
      <c r="X732" s="301"/>
      <c r="Y732" s="301"/>
      <c r="Z732" s="301"/>
    </row>
    <row r="733" spans="1:26" ht="19.5" customHeight="1" x14ac:dyDescent="0.2">
      <c r="A733" s="301"/>
      <c r="B733" s="301"/>
      <c r="C733" s="64"/>
      <c r="D733" s="99"/>
      <c r="E733" s="301"/>
      <c r="F733" s="301"/>
      <c r="G733" s="301"/>
      <c r="H733" s="301"/>
      <c r="I733" s="301"/>
      <c r="J733" s="301"/>
      <c r="K733" s="301"/>
      <c r="L733" s="301"/>
      <c r="M733" s="301"/>
      <c r="N733" s="301"/>
      <c r="O733" s="301"/>
      <c r="P733" s="301"/>
      <c r="Q733" s="301"/>
      <c r="R733" s="301"/>
      <c r="S733" s="301"/>
      <c r="T733" s="301"/>
      <c r="U733" s="301"/>
      <c r="V733" s="301"/>
      <c r="W733" s="301"/>
      <c r="X733" s="301"/>
      <c r="Y733" s="301"/>
      <c r="Z733" s="301"/>
    </row>
    <row r="734" spans="1:26" ht="19.5" customHeight="1" x14ac:dyDescent="0.2">
      <c r="A734" s="301"/>
      <c r="B734" s="301"/>
      <c r="C734" s="64"/>
      <c r="D734" s="99"/>
      <c r="E734" s="301"/>
      <c r="F734" s="301"/>
      <c r="G734" s="301"/>
      <c r="H734" s="301"/>
      <c r="I734" s="301"/>
      <c r="J734" s="301"/>
      <c r="K734" s="301"/>
      <c r="L734" s="301"/>
      <c r="M734" s="301"/>
      <c r="N734" s="301"/>
      <c r="O734" s="301"/>
      <c r="P734" s="301"/>
      <c r="Q734" s="301"/>
      <c r="R734" s="301"/>
      <c r="S734" s="301"/>
      <c r="T734" s="301"/>
      <c r="U734" s="301"/>
      <c r="V734" s="301"/>
      <c r="W734" s="301"/>
      <c r="X734" s="301"/>
      <c r="Y734" s="301"/>
      <c r="Z734" s="301"/>
    </row>
    <row r="735" spans="1:26" ht="19.5" customHeight="1" x14ac:dyDescent="0.2">
      <c r="A735" s="301"/>
      <c r="B735" s="301"/>
      <c r="C735" s="64"/>
      <c r="D735" s="99"/>
      <c r="E735" s="301"/>
      <c r="F735" s="301"/>
      <c r="G735" s="301"/>
      <c r="H735" s="301"/>
      <c r="I735" s="301"/>
      <c r="J735" s="301"/>
      <c r="K735" s="301"/>
      <c r="L735" s="301"/>
      <c r="M735" s="301"/>
      <c r="N735" s="301"/>
      <c r="O735" s="301"/>
      <c r="P735" s="301"/>
      <c r="Q735" s="301"/>
      <c r="R735" s="301"/>
      <c r="S735" s="301"/>
      <c r="T735" s="301"/>
      <c r="U735" s="301"/>
      <c r="V735" s="301"/>
      <c r="W735" s="301"/>
      <c r="X735" s="301"/>
      <c r="Y735" s="301"/>
      <c r="Z735" s="301"/>
    </row>
    <row r="736" spans="1:26" ht="19.5" customHeight="1" x14ac:dyDescent="0.2">
      <c r="A736" s="301"/>
      <c r="B736" s="301"/>
      <c r="C736" s="64"/>
      <c r="D736" s="99"/>
      <c r="E736" s="301"/>
      <c r="F736" s="301"/>
      <c r="G736" s="301"/>
      <c r="H736" s="301"/>
      <c r="I736" s="301"/>
      <c r="J736" s="301"/>
      <c r="K736" s="301"/>
      <c r="L736" s="301"/>
      <c r="M736" s="301"/>
      <c r="N736" s="301"/>
      <c r="O736" s="301"/>
      <c r="P736" s="301"/>
      <c r="Q736" s="301"/>
      <c r="R736" s="301"/>
      <c r="S736" s="301"/>
      <c r="T736" s="301"/>
      <c r="U736" s="301"/>
      <c r="V736" s="301"/>
      <c r="W736" s="301"/>
      <c r="X736" s="301"/>
      <c r="Y736" s="301"/>
      <c r="Z736" s="301"/>
    </row>
    <row r="737" spans="1:26" ht="19.5" customHeight="1" x14ac:dyDescent="0.2">
      <c r="A737" s="301"/>
      <c r="B737" s="301"/>
      <c r="C737" s="64"/>
      <c r="D737" s="99"/>
      <c r="E737" s="301"/>
      <c r="F737" s="301"/>
      <c r="G737" s="301"/>
      <c r="H737" s="301"/>
      <c r="I737" s="301"/>
      <c r="J737" s="301"/>
      <c r="K737" s="301"/>
      <c r="L737" s="301"/>
      <c r="M737" s="301"/>
      <c r="N737" s="301"/>
      <c r="O737" s="301"/>
      <c r="P737" s="301"/>
      <c r="Q737" s="301"/>
      <c r="R737" s="301"/>
      <c r="S737" s="301"/>
      <c r="T737" s="301"/>
      <c r="U737" s="301"/>
      <c r="V737" s="301"/>
      <c r="W737" s="301"/>
      <c r="X737" s="301"/>
      <c r="Y737" s="301"/>
      <c r="Z737" s="301"/>
    </row>
    <row r="738" spans="1:26" ht="19.5" customHeight="1" x14ac:dyDescent="0.2">
      <c r="A738" s="301"/>
      <c r="B738" s="301"/>
      <c r="C738" s="64"/>
      <c r="D738" s="99"/>
      <c r="E738" s="301"/>
      <c r="F738" s="301"/>
      <c r="G738" s="301"/>
      <c r="H738" s="301"/>
      <c r="I738" s="301"/>
      <c r="J738" s="301"/>
      <c r="K738" s="301"/>
      <c r="L738" s="301"/>
      <c r="M738" s="301"/>
      <c r="N738" s="301"/>
      <c r="O738" s="301"/>
      <c r="P738" s="301"/>
      <c r="Q738" s="301"/>
      <c r="R738" s="301"/>
      <c r="S738" s="301"/>
      <c r="T738" s="301"/>
      <c r="U738" s="301"/>
      <c r="V738" s="301"/>
      <c r="W738" s="301"/>
      <c r="X738" s="301"/>
      <c r="Y738" s="301"/>
      <c r="Z738" s="301"/>
    </row>
    <row r="739" spans="1:26" ht="19.5" customHeight="1" x14ac:dyDescent="0.2">
      <c r="A739" s="301"/>
      <c r="B739" s="301"/>
      <c r="C739" s="64"/>
      <c r="D739" s="99"/>
      <c r="E739" s="301"/>
      <c r="F739" s="301"/>
      <c r="G739" s="301"/>
      <c r="H739" s="301"/>
      <c r="I739" s="301"/>
      <c r="J739" s="301"/>
      <c r="K739" s="301"/>
      <c r="L739" s="301"/>
      <c r="M739" s="301"/>
      <c r="N739" s="301"/>
      <c r="O739" s="301"/>
      <c r="P739" s="301"/>
      <c r="Q739" s="301"/>
      <c r="R739" s="301"/>
      <c r="S739" s="301"/>
      <c r="T739" s="301"/>
      <c r="U739" s="301"/>
      <c r="V739" s="301"/>
      <c r="W739" s="301"/>
      <c r="X739" s="301"/>
      <c r="Y739" s="301"/>
      <c r="Z739" s="301"/>
    </row>
    <row r="740" spans="1:26" ht="19.5" customHeight="1" x14ac:dyDescent="0.2">
      <c r="A740" s="301"/>
      <c r="B740" s="301"/>
      <c r="C740" s="64"/>
      <c r="D740" s="99"/>
      <c r="E740" s="301"/>
      <c r="F740" s="301"/>
      <c r="G740" s="301"/>
      <c r="H740" s="301"/>
      <c r="I740" s="301"/>
      <c r="J740" s="301"/>
      <c r="K740" s="301"/>
      <c r="L740" s="301"/>
      <c r="M740" s="301"/>
      <c r="N740" s="301"/>
      <c r="O740" s="301"/>
      <c r="P740" s="301"/>
      <c r="Q740" s="301"/>
      <c r="R740" s="301"/>
      <c r="S740" s="301"/>
      <c r="T740" s="301"/>
      <c r="U740" s="301"/>
      <c r="V740" s="301"/>
      <c r="W740" s="301"/>
      <c r="X740" s="301"/>
      <c r="Y740" s="301"/>
      <c r="Z740" s="301"/>
    </row>
    <row r="741" spans="1:26" ht="19.5" customHeight="1" x14ac:dyDescent="0.2">
      <c r="A741" s="301"/>
      <c r="B741" s="301"/>
      <c r="C741" s="64"/>
      <c r="D741" s="99"/>
      <c r="E741" s="301"/>
      <c r="F741" s="301"/>
      <c r="G741" s="301"/>
      <c r="H741" s="301"/>
      <c r="I741" s="301"/>
      <c r="J741" s="301"/>
      <c r="K741" s="301"/>
      <c r="L741" s="301"/>
      <c r="M741" s="301"/>
      <c r="N741" s="301"/>
      <c r="O741" s="301"/>
      <c r="P741" s="301"/>
      <c r="Q741" s="301"/>
      <c r="R741" s="301"/>
      <c r="S741" s="301"/>
      <c r="T741" s="301"/>
      <c r="U741" s="301"/>
      <c r="V741" s="301"/>
      <c r="W741" s="301"/>
      <c r="X741" s="301"/>
      <c r="Y741" s="301"/>
      <c r="Z741" s="301"/>
    </row>
    <row r="742" spans="1:26" ht="19.5" customHeight="1" x14ac:dyDescent="0.2">
      <c r="A742" s="301"/>
      <c r="B742" s="301"/>
      <c r="C742" s="64"/>
      <c r="D742" s="99"/>
      <c r="E742" s="301"/>
      <c r="F742" s="301"/>
      <c r="G742" s="301"/>
      <c r="H742" s="301"/>
      <c r="I742" s="301"/>
      <c r="J742" s="301"/>
      <c r="K742" s="301"/>
      <c r="L742" s="301"/>
      <c r="M742" s="301"/>
      <c r="N742" s="301"/>
      <c r="O742" s="301"/>
      <c r="P742" s="301"/>
      <c r="Q742" s="301"/>
      <c r="R742" s="301"/>
      <c r="S742" s="301"/>
      <c r="T742" s="301"/>
      <c r="U742" s="301"/>
      <c r="V742" s="301"/>
      <c r="W742" s="301"/>
      <c r="X742" s="301"/>
      <c r="Y742" s="301"/>
      <c r="Z742" s="301"/>
    </row>
    <row r="743" spans="1:26" ht="19.5" customHeight="1" x14ac:dyDescent="0.2">
      <c r="A743" s="301"/>
      <c r="B743" s="301"/>
      <c r="C743" s="64"/>
      <c r="D743" s="99"/>
      <c r="E743" s="301"/>
      <c r="F743" s="301"/>
      <c r="G743" s="301"/>
      <c r="H743" s="301"/>
      <c r="I743" s="301"/>
      <c r="J743" s="301"/>
      <c r="K743" s="301"/>
      <c r="L743" s="301"/>
      <c r="M743" s="301"/>
      <c r="N743" s="301"/>
      <c r="O743" s="301"/>
      <c r="P743" s="301"/>
      <c r="Q743" s="301"/>
      <c r="R743" s="301"/>
      <c r="S743" s="301"/>
      <c r="T743" s="301"/>
      <c r="U743" s="301"/>
      <c r="V743" s="301"/>
      <c r="W743" s="301"/>
      <c r="X743" s="301"/>
      <c r="Y743" s="301"/>
      <c r="Z743" s="301"/>
    </row>
    <row r="744" spans="1:26" ht="19.5" customHeight="1" x14ac:dyDescent="0.2">
      <c r="A744" s="301"/>
      <c r="B744" s="301"/>
      <c r="C744" s="64"/>
      <c r="D744" s="99"/>
      <c r="E744" s="301"/>
      <c r="F744" s="301"/>
      <c r="G744" s="301"/>
      <c r="H744" s="301"/>
      <c r="I744" s="301"/>
      <c r="J744" s="301"/>
      <c r="K744" s="301"/>
      <c r="L744" s="301"/>
      <c r="M744" s="301"/>
      <c r="N744" s="301"/>
      <c r="O744" s="301"/>
      <c r="P744" s="301"/>
      <c r="Q744" s="301"/>
      <c r="R744" s="301"/>
      <c r="S744" s="301"/>
      <c r="T744" s="301"/>
      <c r="U744" s="301"/>
      <c r="V744" s="301"/>
      <c r="W744" s="301"/>
      <c r="X744" s="301"/>
      <c r="Y744" s="301"/>
      <c r="Z744" s="301"/>
    </row>
    <row r="745" spans="1:26" ht="19.5" customHeight="1" x14ac:dyDescent="0.2">
      <c r="A745" s="301"/>
      <c r="B745" s="301"/>
      <c r="C745" s="64"/>
      <c r="D745" s="99"/>
      <c r="E745" s="301"/>
      <c r="F745" s="301"/>
      <c r="G745" s="301"/>
      <c r="H745" s="301"/>
      <c r="I745" s="301"/>
      <c r="J745" s="301"/>
      <c r="K745" s="301"/>
      <c r="L745" s="301"/>
      <c r="M745" s="301"/>
      <c r="N745" s="301"/>
      <c r="O745" s="301"/>
      <c r="P745" s="301"/>
      <c r="Q745" s="301"/>
      <c r="R745" s="301"/>
      <c r="S745" s="301"/>
      <c r="T745" s="301"/>
      <c r="U745" s="301"/>
      <c r="V745" s="301"/>
      <c r="W745" s="301"/>
      <c r="X745" s="301"/>
      <c r="Y745" s="301"/>
      <c r="Z745" s="301"/>
    </row>
    <row r="746" spans="1:26" ht="19.5" customHeight="1" x14ac:dyDescent="0.2">
      <c r="A746" s="301"/>
      <c r="B746" s="301"/>
      <c r="C746" s="64"/>
      <c r="D746" s="99"/>
      <c r="E746" s="301"/>
      <c r="F746" s="301"/>
      <c r="G746" s="301"/>
      <c r="H746" s="301"/>
      <c r="I746" s="301"/>
      <c r="J746" s="301"/>
      <c r="K746" s="301"/>
      <c r="L746" s="301"/>
      <c r="M746" s="301"/>
      <c r="N746" s="301"/>
      <c r="O746" s="301"/>
      <c r="P746" s="301"/>
      <c r="Q746" s="301"/>
      <c r="R746" s="301"/>
      <c r="S746" s="301"/>
      <c r="T746" s="301"/>
      <c r="U746" s="301"/>
      <c r="V746" s="301"/>
      <c r="W746" s="301"/>
      <c r="X746" s="301"/>
      <c r="Y746" s="301"/>
      <c r="Z746" s="301"/>
    </row>
    <row r="747" spans="1:26" ht="19.5" customHeight="1" x14ac:dyDescent="0.2">
      <c r="A747" s="301"/>
      <c r="B747" s="301"/>
      <c r="C747" s="64"/>
      <c r="D747" s="99"/>
      <c r="E747" s="301"/>
      <c r="F747" s="301"/>
      <c r="G747" s="301"/>
      <c r="H747" s="301"/>
      <c r="I747" s="301"/>
      <c r="J747" s="301"/>
      <c r="K747" s="301"/>
      <c r="L747" s="301"/>
      <c r="M747" s="301"/>
      <c r="N747" s="301"/>
      <c r="O747" s="301"/>
      <c r="P747" s="301"/>
      <c r="Q747" s="301"/>
      <c r="R747" s="301"/>
      <c r="S747" s="301"/>
      <c r="T747" s="301"/>
      <c r="U747" s="301"/>
      <c r="V747" s="301"/>
      <c r="W747" s="301"/>
      <c r="X747" s="301"/>
      <c r="Y747" s="301"/>
      <c r="Z747" s="301"/>
    </row>
    <row r="748" spans="1:26" ht="19.5" customHeight="1" x14ac:dyDescent="0.2">
      <c r="A748" s="301"/>
      <c r="B748" s="301"/>
      <c r="C748" s="64"/>
      <c r="D748" s="99"/>
      <c r="E748" s="301"/>
      <c r="F748" s="301"/>
      <c r="G748" s="301"/>
      <c r="H748" s="301"/>
      <c r="I748" s="301"/>
      <c r="J748" s="301"/>
      <c r="K748" s="301"/>
      <c r="L748" s="301"/>
      <c r="M748" s="301"/>
      <c r="N748" s="301"/>
      <c r="O748" s="301"/>
      <c r="P748" s="301"/>
      <c r="Q748" s="301"/>
      <c r="R748" s="301"/>
      <c r="S748" s="301"/>
      <c r="T748" s="301"/>
      <c r="U748" s="301"/>
      <c r="V748" s="301"/>
      <c r="W748" s="301"/>
      <c r="X748" s="301"/>
      <c r="Y748" s="301"/>
      <c r="Z748" s="301"/>
    </row>
    <row r="749" spans="1:26" ht="19.5" customHeight="1" x14ac:dyDescent="0.2">
      <c r="A749" s="301"/>
      <c r="B749" s="301"/>
      <c r="C749" s="64"/>
      <c r="D749" s="99"/>
      <c r="E749" s="301"/>
      <c r="F749" s="301"/>
      <c r="G749" s="301"/>
      <c r="H749" s="301"/>
      <c r="I749" s="301"/>
      <c r="J749" s="301"/>
      <c r="K749" s="301"/>
      <c r="L749" s="301"/>
      <c r="M749" s="301"/>
      <c r="N749" s="301"/>
      <c r="O749" s="301"/>
      <c r="P749" s="301"/>
      <c r="Q749" s="301"/>
      <c r="R749" s="301"/>
      <c r="S749" s="301"/>
      <c r="T749" s="301"/>
      <c r="U749" s="301"/>
      <c r="V749" s="301"/>
      <c r="W749" s="301"/>
      <c r="X749" s="301"/>
      <c r="Y749" s="301"/>
      <c r="Z749" s="301"/>
    </row>
    <row r="750" spans="1:26" ht="19.5" customHeight="1" x14ac:dyDescent="0.2">
      <c r="A750" s="301"/>
      <c r="B750" s="301"/>
      <c r="C750" s="64"/>
      <c r="D750" s="99"/>
      <c r="E750" s="301"/>
      <c r="F750" s="301"/>
      <c r="G750" s="301"/>
      <c r="H750" s="301"/>
      <c r="I750" s="301"/>
      <c r="J750" s="301"/>
      <c r="K750" s="301"/>
      <c r="L750" s="301"/>
      <c r="M750" s="301"/>
      <c r="N750" s="301"/>
      <c r="O750" s="301"/>
      <c r="P750" s="301"/>
      <c r="Q750" s="301"/>
      <c r="R750" s="301"/>
      <c r="S750" s="301"/>
      <c r="T750" s="301"/>
      <c r="U750" s="301"/>
      <c r="V750" s="301"/>
      <c r="W750" s="301"/>
      <c r="X750" s="301"/>
      <c r="Y750" s="301"/>
      <c r="Z750" s="301"/>
    </row>
    <row r="751" spans="1:26" ht="19.5" customHeight="1" x14ac:dyDescent="0.2">
      <c r="A751" s="301"/>
      <c r="B751" s="301"/>
      <c r="C751" s="64"/>
      <c r="D751" s="99"/>
      <c r="E751" s="301"/>
      <c r="F751" s="301"/>
      <c r="G751" s="301"/>
      <c r="H751" s="301"/>
      <c r="I751" s="301"/>
      <c r="J751" s="301"/>
      <c r="K751" s="301"/>
      <c r="L751" s="301"/>
      <c r="M751" s="301"/>
      <c r="N751" s="301"/>
      <c r="O751" s="301"/>
      <c r="P751" s="301"/>
      <c r="Q751" s="301"/>
      <c r="R751" s="301"/>
      <c r="S751" s="301"/>
      <c r="T751" s="301"/>
      <c r="U751" s="301"/>
      <c r="V751" s="301"/>
      <c r="W751" s="301"/>
      <c r="X751" s="301"/>
      <c r="Y751" s="301"/>
      <c r="Z751" s="301"/>
    </row>
    <row r="752" spans="1:26" ht="19.5" customHeight="1" x14ac:dyDescent="0.2">
      <c r="A752" s="301"/>
      <c r="B752" s="301"/>
      <c r="C752" s="64"/>
      <c r="D752" s="99"/>
      <c r="E752" s="301"/>
      <c r="F752" s="301"/>
      <c r="G752" s="301"/>
      <c r="H752" s="301"/>
      <c r="I752" s="301"/>
      <c r="J752" s="301"/>
      <c r="K752" s="301"/>
      <c r="L752" s="301"/>
      <c r="M752" s="301"/>
      <c r="N752" s="301"/>
      <c r="O752" s="301"/>
      <c r="P752" s="301"/>
      <c r="Q752" s="301"/>
      <c r="R752" s="301"/>
      <c r="S752" s="301"/>
      <c r="T752" s="301"/>
      <c r="U752" s="301"/>
      <c r="V752" s="301"/>
      <c r="W752" s="301"/>
      <c r="X752" s="301"/>
      <c r="Y752" s="301"/>
      <c r="Z752" s="301"/>
    </row>
    <row r="753" spans="1:26" ht="19.5" customHeight="1" x14ac:dyDescent="0.2">
      <c r="A753" s="301"/>
      <c r="B753" s="301"/>
      <c r="C753" s="64"/>
      <c r="D753" s="99"/>
      <c r="E753" s="301"/>
      <c r="F753" s="301"/>
      <c r="G753" s="301"/>
      <c r="H753" s="301"/>
      <c r="I753" s="301"/>
      <c r="J753" s="301"/>
      <c r="K753" s="301"/>
      <c r="L753" s="301"/>
      <c r="M753" s="301"/>
      <c r="N753" s="301"/>
      <c r="O753" s="301"/>
      <c r="P753" s="301"/>
      <c r="Q753" s="301"/>
      <c r="R753" s="301"/>
      <c r="S753" s="301"/>
      <c r="T753" s="301"/>
      <c r="U753" s="301"/>
      <c r="V753" s="301"/>
      <c r="W753" s="301"/>
      <c r="X753" s="301"/>
      <c r="Y753" s="301"/>
      <c r="Z753" s="301"/>
    </row>
    <row r="754" spans="1:26" ht="19.5" customHeight="1" x14ac:dyDescent="0.2">
      <c r="A754" s="301"/>
      <c r="B754" s="301"/>
      <c r="C754" s="64"/>
      <c r="D754" s="99"/>
      <c r="E754" s="301"/>
      <c r="F754" s="301"/>
      <c r="G754" s="301"/>
      <c r="H754" s="301"/>
      <c r="I754" s="301"/>
      <c r="J754" s="301"/>
      <c r="K754" s="301"/>
      <c r="L754" s="301"/>
      <c r="M754" s="301"/>
      <c r="N754" s="301"/>
      <c r="O754" s="301"/>
      <c r="P754" s="301"/>
      <c r="Q754" s="301"/>
      <c r="R754" s="301"/>
      <c r="S754" s="301"/>
      <c r="T754" s="301"/>
      <c r="U754" s="301"/>
      <c r="V754" s="301"/>
      <c r="W754" s="301"/>
      <c r="X754" s="301"/>
      <c r="Y754" s="301"/>
      <c r="Z754" s="301"/>
    </row>
    <row r="755" spans="1:26" ht="19.5" customHeight="1" x14ac:dyDescent="0.2">
      <c r="A755" s="301"/>
      <c r="B755" s="301"/>
      <c r="C755" s="64"/>
      <c r="D755" s="99"/>
      <c r="E755" s="301"/>
      <c r="F755" s="301"/>
      <c r="G755" s="301"/>
      <c r="H755" s="301"/>
      <c r="I755" s="301"/>
      <c r="J755" s="301"/>
      <c r="K755" s="301"/>
      <c r="L755" s="301"/>
      <c r="M755" s="301"/>
      <c r="N755" s="301"/>
      <c r="O755" s="301"/>
      <c r="P755" s="301"/>
      <c r="Q755" s="301"/>
      <c r="R755" s="301"/>
      <c r="S755" s="301"/>
      <c r="T755" s="301"/>
      <c r="U755" s="301"/>
      <c r="V755" s="301"/>
      <c r="W755" s="301"/>
      <c r="X755" s="301"/>
      <c r="Y755" s="301"/>
      <c r="Z755" s="301"/>
    </row>
    <row r="756" spans="1:26" ht="19.5" customHeight="1" x14ac:dyDescent="0.2">
      <c r="A756" s="301"/>
      <c r="B756" s="301"/>
      <c r="C756" s="64"/>
      <c r="D756" s="99"/>
      <c r="E756" s="301"/>
      <c r="F756" s="301"/>
      <c r="G756" s="301"/>
      <c r="H756" s="301"/>
      <c r="I756" s="301"/>
      <c r="J756" s="301"/>
      <c r="K756" s="301"/>
      <c r="L756" s="301"/>
      <c r="M756" s="301"/>
      <c r="N756" s="301"/>
      <c r="O756" s="301"/>
      <c r="P756" s="301"/>
      <c r="Q756" s="301"/>
      <c r="R756" s="301"/>
      <c r="S756" s="301"/>
      <c r="T756" s="301"/>
      <c r="U756" s="301"/>
      <c r="V756" s="301"/>
      <c r="W756" s="301"/>
      <c r="X756" s="301"/>
      <c r="Y756" s="301"/>
      <c r="Z756" s="301"/>
    </row>
    <row r="757" spans="1:26" ht="19.5" customHeight="1" x14ac:dyDescent="0.2">
      <c r="A757" s="301"/>
      <c r="B757" s="301"/>
      <c r="C757" s="64"/>
      <c r="D757" s="99"/>
      <c r="E757" s="301"/>
      <c r="F757" s="301"/>
      <c r="G757" s="301"/>
      <c r="H757" s="301"/>
      <c r="I757" s="301"/>
      <c r="J757" s="301"/>
      <c r="K757" s="301"/>
      <c r="L757" s="301"/>
      <c r="M757" s="301"/>
      <c r="N757" s="301"/>
      <c r="O757" s="301"/>
      <c r="P757" s="301"/>
      <c r="Q757" s="301"/>
      <c r="R757" s="301"/>
      <c r="S757" s="301"/>
      <c r="T757" s="301"/>
      <c r="U757" s="301"/>
      <c r="V757" s="301"/>
      <c r="W757" s="301"/>
      <c r="X757" s="301"/>
      <c r="Y757" s="301"/>
      <c r="Z757" s="301"/>
    </row>
    <row r="758" spans="1:26" ht="19.5" customHeight="1" x14ac:dyDescent="0.2">
      <c r="A758" s="301"/>
      <c r="B758" s="301"/>
      <c r="C758" s="64"/>
      <c r="D758" s="99"/>
      <c r="E758" s="301"/>
      <c r="F758" s="301"/>
      <c r="G758" s="301"/>
      <c r="H758" s="301"/>
      <c r="I758" s="301"/>
      <c r="J758" s="301"/>
      <c r="K758" s="301"/>
      <c r="L758" s="301"/>
      <c r="M758" s="301"/>
      <c r="N758" s="301"/>
      <c r="O758" s="301"/>
      <c r="P758" s="301"/>
      <c r="Q758" s="301"/>
      <c r="R758" s="301"/>
      <c r="S758" s="301"/>
      <c r="T758" s="301"/>
      <c r="U758" s="301"/>
      <c r="V758" s="301"/>
      <c r="W758" s="301"/>
      <c r="X758" s="301"/>
      <c r="Y758" s="301"/>
      <c r="Z758" s="301"/>
    </row>
    <row r="759" spans="1:26" ht="19.5" customHeight="1" x14ac:dyDescent="0.2">
      <c r="A759" s="301"/>
      <c r="B759" s="301"/>
      <c r="C759" s="64"/>
      <c r="D759" s="99"/>
      <c r="E759" s="301"/>
      <c r="F759" s="301"/>
      <c r="G759" s="301"/>
      <c r="H759" s="301"/>
      <c r="I759" s="301"/>
      <c r="J759" s="301"/>
      <c r="K759" s="301"/>
      <c r="L759" s="301"/>
      <c r="M759" s="301"/>
      <c r="N759" s="301"/>
      <c r="O759" s="301"/>
      <c r="P759" s="301"/>
      <c r="Q759" s="301"/>
      <c r="R759" s="301"/>
      <c r="S759" s="301"/>
      <c r="T759" s="301"/>
      <c r="U759" s="301"/>
      <c r="V759" s="301"/>
      <c r="W759" s="301"/>
      <c r="X759" s="301"/>
      <c r="Y759" s="301"/>
      <c r="Z759" s="301"/>
    </row>
    <row r="760" spans="1:26" ht="19.5" customHeight="1" x14ac:dyDescent="0.2">
      <c r="A760" s="301"/>
      <c r="B760" s="301"/>
      <c r="C760" s="64"/>
      <c r="D760" s="99"/>
      <c r="E760" s="301"/>
      <c r="F760" s="301"/>
      <c r="G760" s="301"/>
      <c r="H760" s="301"/>
      <c r="I760" s="301"/>
      <c r="J760" s="301"/>
      <c r="K760" s="301"/>
      <c r="L760" s="301"/>
      <c r="M760" s="301"/>
      <c r="N760" s="301"/>
      <c r="O760" s="301"/>
      <c r="P760" s="301"/>
      <c r="Q760" s="301"/>
      <c r="R760" s="301"/>
      <c r="S760" s="301"/>
      <c r="T760" s="301"/>
      <c r="U760" s="301"/>
      <c r="V760" s="301"/>
      <c r="W760" s="301"/>
      <c r="X760" s="301"/>
      <c r="Y760" s="301"/>
      <c r="Z760" s="301"/>
    </row>
    <row r="761" spans="1:26" ht="19.5" customHeight="1" x14ac:dyDescent="0.2">
      <c r="A761" s="301"/>
      <c r="B761" s="301"/>
      <c r="C761" s="64"/>
      <c r="D761" s="99"/>
      <c r="E761" s="301"/>
      <c r="F761" s="301"/>
      <c r="G761" s="301"/>
      <c r="H761" s="301"/>
      <c r="I761" s="301"/>
      <c r="J761" s="301"/>
      <c r="K761" s="301"/>
      <c r="L761" s="301"/>
      <c r="M761" s="301"/>
      <c r="N761" s="301"/>
      <c r="O761" s="301"/>
      <c r="P761" s="301"/>
      <c r="Q761" s="301"/>
      <c r="R761" s="301"/>
      <c r="S761" s="301"/>
      <c r="T761" s="301"/>
      <c r="U761" s="301"/>
      <c r="V761" s="301"/>
      <c r="W761" s="301"/>
      <c r="X761" s="301"/>
      <c r="Y761" s="301"/>
      <c r="Z761" s="301"/>
    </row>
    <row r="762" spans="1:26" ht="19.5" customHeight="1" x14ac:dyDescent="0.2">
      <c r="A762" s="301"/>
      <c r="B762" s="301"/>
      <c r="C762" s="64"/>
      <c r="D762" s="99"/>
      <c r="E762" s="301"/>
      <c r="F762" s="301"/>
      <c r="G762" s="301"/>
      <c r="H762" s="301"/>
      <c r="I762" s="301"/>
      <c r="J762" s="301"/>
      <c r="K762" s="301"/>
      <c r="L762" s="301"/>
      <c r="M762" s="301"/>
      <c r="N762" s="301"/>
      <c r="O762" s="301"/>
      <c r="P762" s="301"/>
      <c r="Q762" s="301"/>
      <c r="R762" s="301"/>
      <c r="S762" s="301"/>
      <c r="T762" s="301"/>
      <c r="U762" s="301"/>
      <c r="V762" s="301"/>
      <c r="W762" s="301"/>
      <c r="X762" s="301"/>
      <c r="Y762" s="301"/>
      <c r="Z762" s="301"/>
    </row>
    <row r="763" spans="1:26" ht="19.5" customHeight="1" x14ac:dyDescent="0.2">
      <c r="A763" s="301"/>
      <c r="B763" s="301"/>
      <c r="C763" s="64"/>
      <c r="D763" s="99"/>
      <c r="E763" s="301"/>
      <c r="F763" s="301"/>
      <c r="G763" s="301"/>
      <c r="H763" s="301"/>
      <c r="I763" s="301"/>
      <c r="J763" s="301"/>
      <c r="K763" s="301"/>
      <c r="L763" s="301"/>
      <c r="M763" s="301"/>
      <c r="N763" s="301"/>
      <c r="O763" s="301"/>
      <c r="P763" s="301"/>
      <c r="Q763" s="301"/>
      <c r="R763" s="301"/>
      <c r="S763" s="301"/>
      <c r="T763" s="301"/>
      <c r="U763" s="301"/>
      <c r="V763" s="301"/>
      <c r="W763" s="301"/>
      <c r="X763" s="301"/>
      <c r="Y763" s="301"/>
      <c r="Z763" s="301"/>
    </row>
    <row r="764" spans="1:26" ht="19.5" customHeight="1" x14ac:dyDescent="0.2">
      <c r="A764" s="301"/>
      <c r="B764" s="301"/>
      <c r="C764" s="64"/>
      <c r="D764" s="99"/>
      <c r="E764" s="301"/>
      <c r="F764" s="301"/>
      <c r="G764" s="301"/>
      <c r="H764" s="301"/>
      <c r="I764" s="301"/>
      <c r="J764" s="301"/>
      <c r="K764" s="301"/>
      <c r="L764" s="301"/>
      <c r="M764" s="301"/>
      <c r="N764" s="301"/>
      <c r="O764" s="301"/>
      <c r="P764" s="301"/>
      <c r="Q764" s="301"/>
      <c r="R764" s="301"/>
      <c r="S764" s="301"/>
      <c r="T764" s="301"/>
      <c r="U764" s="301"/>
      <c r="V764" s="301"/>
      <c r="W764" s="301"/>
      <c r="X764" s="301"/>
      <c r="Y764" s="301"/>
      <c r="Z764" s="301"/>
    </row>
    <row r="765" spans="1:26" ht="19.5" customHeight="1" x14ac:dyDescent="0.2">
      <c r="A765" s="301"/>
      <c r="B765" s="301"/>
      <c r="C765" s="64"/>
      <c r="D765" s="99"/>
      <c r="E765" s="301"/>
      <c r="F765" s="301"/>
      <c r="G765" s="301"/>
      <c r="H765" s="301"/>
      <c r="I765" s="301"/>
      <c r="J765" s="301"/>
      <c r="K765" s="301"/>
      <c r="L765" s="301"/>
      <c r="M765" s="301"/>
      <c r="N765" s="301"/>
      <c r="O765" s="301"/>
      <c r="P765" s="301"/>
      <c r="Q765" s="301"/>
      <c r="R765" s="301"/>
      <c r="S765" s="301"/>
      <c r="T765" s="301"/>
      <c r="U765" s="301"/>
      <c r="V765" s="301"/>
      <c r="W765" s="301"/>
      <c r="X765" s="301"/>
      <c r="Y765" s="301"/>
      <c r="Z765" s="301"/>
    </row>
    <row r="766" spans="1:26" ht="19.5" customHeight="1" x14ac:dyDescent="0.2">
      <c r="A766" s="301"/>
      <c r="B766" s="301"/>
      <c r="C766" s="64"/>
      <c r="D766" s="99"/>
      <c r="E766" s="301"/>
      <c r="F766" s="301"/>
      <c r="G766" s="301"/>
      <c r="H766" s="301"/>
      <c r="I766" s="301"/>
      <c r="J766" s="301"/>
      <c r="K766" s="301"/>
      <c r="L766" s="301"/>
      <c r="M766" s="301"/>
      <c r="N766" s="301"/>
      <c r="O766" s="301"/>
      <c r="P766" s="301"/>
      <c r="Q766" s="301"/>
      <c r="R766" s="301"/>
      <c r="S766" s="301"/>
      <c r="T766" s="301"/>
      <c r="U766" s="301"/>
      <c r="V766" s="301"/>
      <c r="W766" s="301"/>
      <c r="X766" s="301"/>
      <c r="Y766" s="301"/>
      <c r="Z766" s="301"/>
    </row>
    <row r="767" spans="1:26" ht="19.5" customHeight="1" x14ac:dyDescent="0.2">
      <c r="A767" s="301"/>
      <c r="B767" s="301"/>
      <c r="C767" s="64"/>
      <c r="D767" s="99"/>
      <c r="E767" s="301"/>
      <c r="F767" s="301"/>
      <c r="G767" s="301"/>
      <c r="H767" s="301"/>
      <c r="I767" s="301"/>
      <c r="J767" s="301"/>
      <c r="K767" s="301"/>
      <c r="L767" s="301"/>
      <c r="M767" s="301"/>
      <c r="N767" s="301"/>
      <c r="O767" s="301"/>
      <c r="P767" s="301"/>
      <c r="Q767" s="301"/>
      <c r="R767" s="301"/>
      <c r="S767" s="301"/>
      <c r="T767" s="301"/>
      <c r="U767" s="301"/>
      <c r="V767" s="301"/>
      <c r="W767" s="301"/>
      <c r="X767" s="301"/>
      <c r="Y767" s="301"/>
      <c r="Z767" s="301"/>
    </row>
    <row r="768" spans="1:26" ht="19.5" customHeight="1" x14ac:dyDescent="0.2">
      <c r="A768" s="301"/>
      <c r="B768" s="301"/>
      <c r="C768" s="64"/>
      <c r="D768" s="99"/>
      <c r="E768" s="301"/>
      <c r="F768" s="301"/>
      <c r="G768" s="301"/>
      <c r="H768" s="301"/>
      <c r="I768" s="301"/>
      <c r="J768" s="301"/>
      <c r="K768" s="301"/>
      <c r="L768" s="301"/>
      <c r="M768" s="301"/>
      <c r="N768" s="301"/>
      <c r="O768" s="301"/>
      <c r="P768" s="301"/>
      <c r="Q768" s="301"/>
      <c r="R768" s="301"/>
      <c r="S768" s="301"/>
      <c r="T768" s="301"/>
      <c r="U768" s="301"/>
      <c r="V768" s="301"/>
      <c r="W768" s="301"/>
      <c r="X768" s="301"/>
      <c r="Y768" s="301"/>
      <c r="Z768" s="301"/>
    </row>
    <row r="769" spans="1:26" ht="19.5" customHeight="1" x14ac:dyDescent="0.2">
      <c r="A769" s="301"/>
      <c r="B769" s="301"/>
      <c r="C769" s="64"/>
      <c r="D769" s="99"/>
      <c r="E769" s="301"/>
      <c r="F769" s="301"/>
      <c r="G769" s="301"/>
      <c r="H769" s="301"/>
      <c r="I769" s="301"/>
      <c r="J769" s="301"/>
      <c r="K769" s="301"/>
      <c r="L769" s="301"/>
      <c r="M769" s="301"/>
      <c r="N769" s="301"/>
      <c r="O769" s="301"/>
      <c r="P769" s="301"/>
      <c r="Q769" s="301"/>
      <c r="R769" s="301"/>
      <c r="S769" s="301"/>
      <c r="T769" s="301"/>
      <c r="U769" s="301"/>
      <c r="V769" s="301"/>
      <c r="W769" s="301"/>
      <c r="X769" s="301"/>
      <c r="Y769" s="301"/>
      <c r="Z769" s="301"/>
    </row>
    <row r="770" spans="1:26" ht="19.5" customHeight="1" x14ac:dyDescent="0.2">
      <c r="A770" s="301"/>
      <c r="B770" s="301"/>
      <c r="C770" s="64"/>
      <c r="D770" s="99"/>
      <c r="E770" s="301"/>
      <c r="F770" s="301"/>
      <c r="G770" s="301"/>
      <c r="H770" s="301"/>
      <c r="I770" s="301"/>
      <c r="J770" s="301"/>
      <c r="K770" s="301"/>
      <c r="L770" s="301"/>
      <c r="M770" s="301"/>
      <c r="N770" s="301"/>
      <c r="O770" s="301"/>
      <c r="P770" s="301"/>
      <c r="Q770" s="301"/>
      <c r="R770" s="301"/>
      <c r="S770" s="301"/>
      <c r="T770" s="301"/>
      <c r="U770" s="301"/>
      <c r="V770" s="301"/>
      <c r="W770" s="301"/>
      <c r="X770" s="301"/>
      <c r="Y770" s="301"/>
      <c r="Z770" s="301"/>
    </row>
    <row r="771" spans="1:26" ht="19.5" customHeight="1" x14ac:dyDescent="0.2">
      <c r="A771" s="301"/>
      <c r="B771" s="301"/>
      <c r="C771" s="64"/>
      <c r="D771" s="99"/>
      <c r="E771" s="301"/>
      <c r="F771" s="301"/>
      <c r="G771" s="301"/>
      <c r="H771" s="301"/>
      <c r="I771" s="301"/>
      <c r="J771" s="301"/>
      <c r="K771" s="301"/>
      <c r="L771" s="301"/>
      <c r="M771" s="301"/>
      <c r="N771" s="301"/>
      <c r="O771" s="301"/>
      <c r="P771" s="301"/>
      <c r="Q771" s="301"/>
      <c r="R771" s="301"/>
      <c r="S771" s="301"/>
      <c r="T771" s="301"/>
      <c r="U771" s="301"/>
      <c r="V771" s="301"/>
      <c r="W771" s="301"/>
      <c r="X771" s="301"/>
      <c r="Y771" s="301"/>
      <c r="Z771" s="301"/>
    </row>
    <row r="772" spans="1:26" ht="19.5" customHeight="1" x14ac:dyDescent="0.2">
      <c r="A772" s="301"/>
      <c r="B772" s="301"/>
      <c r="C772" s="64"/>
      <c r="D772" s="99"/>
      <c r="E772" s="301"/>
      <c r="F772" s="301"/>
      <c r="G772" s="301"/>
      <c r="H772" s="301"/>
      <c r="I772" s="301"/>
      <c r="J772" s="301"/>
      <c r="K772" s="301"/>
      <c r="L772" s="301"/>
      <c r="M772" s="301"/>
      <c r="N772" s="301"/>
      <c r="O772" s="301"/>
      <c r="P772" s="301"/>
      <c r="Q772" s="301"/>
      <c r="R772" s="301"/>
      <c r="S772" s="301"/>
      <c r="T772" s="301"/>
      <c r="U772" s="301"/>
      <c r="V772" s="301"/>
      <c r="W772" s="301"/>
      <c r="X772" s="301"/>
      <c r="Y772" s="301"/>
      <c r="Z772" s="301"/>
    </row>
    <row r="773" spans="1:26" ht="19.5" customHeight="1" x14ac:dyDescent="0.2">
      <c r="A773" s="301"/>
      <c r="B773" s="301"/>
      <c r="C773" s="64"/>
      <c r="D773" s="99"/>
      <c r="E773" s="301"/>
      <c r="F773" s="301"/>
      <c r="G773" s="301"/>
      <c r="H773" s="301"/>
      <c r="I773" s="301"/>
      <c r="J773" s="301"/>
      <c r="K773" s="301"/>
      <c r="L773" s="301"/>
      <c r="M773" s="301"/>
      <c r="N773" s="301"/>
      <c r="O773" s="301"/>
      <c r="P773" s="301"/>
      <c r="Q773" s="301"/>
      <c r="R773" s="301"/>
      <c r="S773" s="301"/>
      <c r="T773" s="301"/>
      <c r="U773" s="301"/>
      <c r="V773" s="301"/>
      <c r="W773" s="301"/>
      <c r="X773" s="301"/>
      <c r="Y773" s="301"/>
      <c r="Z773" s="301"/>
    </row>
    <row r="774" spans="1:26" ht="19.5" customHeight="1" x14ac:dyDescent="0.2">
      <c r="A774" s="301"/>
      <c r="B774" s="301"/>
      <c r="C774" s="64"/>
      <c r="D774" s="99"/>
      <c r="E774" s="301"/>
      <c r="F774" s="301"/>
      <c r="G774" s="301"/>
      <c r="H774" s="301"/>
      <c r="I774" s="301"/>
      <c r="J774" s="301"/>
      <c r="K774" s="301"/>
      <c r="L774" s="301"/>
      <c r="M774" s="301"/>
      <c r="N774" s="301"/>
      <c r="O774" s="301"/>
      <c r="P774" s="301"/>
      <c r="Q774" s="301"/>
      <c r="R774" s="301"/>
      <c r="S774" s="301"/>
      <c r="T774" s="301"/>
      <c r="U774" s="301"/>
      <c r="V774" s="301"/>
      <c r="W774" s="301"/>
      <c r="X774" s="301"/>
      <c r="Y774" s="301"/>
      <c r="Z774" s="301"/>
    </row>
    <row r="775" spans="1:26" ht="19.5" customHeight="1" x14ac:dyDescent="0.2">
      <c r="A775" s="301"/>
      <c r="B775" s="301"/>
      <c r="C775" s="64"/>
      <c r="D775" s="99"/>
      <c r="E775" s="301"/>
      <c r="F775" s="301"/>
      <c r="G775" s="301"/>
      <c r="H775" s="301"/>
      <c r="I775" s="301"/>
      <c r="J775" s="301"/>
      <c r="K775" s="301"/>
      <c r="L775" s="301"/>
      <c r="M775" s="301"/>
      <c r="N775" s="301"/>
      <c r="O775" s="301"/>
      <c r="P775" s="301"/>
      <c r="Q775" s="301"/>
      <c r="R775" s="301"/>
      <c r="S775" s="301"/>
      <c r="T775" s="301"/>
      <c r="U775" s="301"/>
      <c r="V775" s="301"/>
      <c r="W775" s="301"/>
      <c r="X775" s="301"/>
      <c r="Y775" s="301"/>
      <c r="Z775" s="301"/>
    </row>
    <row r="776" spans="1:26" ht="19.5" customHeight="1" x14ac:dyDescent="0.2">
      <c r="A776" s="301"/>
      <c r="B776" s="301"/>
      <c r="C776" s="64"/>
      <c r="D776" s="99"/>
      <c r="E776" s="301"/>
      <c r="F776" s="301"/>
      <c r="G776" s="301"/>
      <c r="H776" s="301"/>
      <c r="I776" s="301"/>
      <c r="J776" s="301"/>
      <c r="K776" s="301"/>
      <c r="L776" s="301"/>
      <c r="M776" s="301"/>
      <c r="N776" s="301"/>
      <c r="O776" s="301"/>
      <c r="P776" s="301"/>
      <c r="Q776" s="301"/>
      <c r="R776" s="301"/>
      <c r="S776" s="301"/>
      <c r="T776" s="301"/>
      <c r="U776" s="301"/>
      <c r="V776" s="301"/>
      <c r="W776" s="301"/>
      <c r="X776" s="301"/>
      <c r="Y776" s="301"/>
      <c r="Z776" s="301"/>
    </row>
    <row r="777" spans="1:26" ht="19.5" customHeight="1" x14ac:dyDescent="0.2">
      <c r="A777" s="301"/>
      <c r="B777" s="301"/>
      <c r="C777" s="64"/>
      <c r="D777" s="99"/>
      <c r="E777" s="301"/>
      <c r="F777" s="301"/>
      <c r="G777" s="301"/>
      <c r="H777" s="301"/>
      <c r="I777" s="301"/>
      <c r="J777" s="301"/>
      <c r="K777" s="301"/>
      <c r="L777" s="301"/>
      <c r="M777" s="301"/>
      <c r="N777" s="301"/>
      <c r="O777" s="301"/>
      <c r="P777" s="301"/>
      <c r="Q777" s="301"/>
      <c r="R777" s="301"/>
      <c r="S777" s="301"/>
      <c r="T777" s="301"/>
      <c r="U777" s="301"/>
      <c r="V777" s="301"/>
      <c r="W777" s="301"/>
      <c r="X777" s="301"/>
      <c r="Y777" s="301"/>
      <c r="Z777" s="301"/>
    </row>
    <row r="778" spans="1:26" ht="19.5" customHeight="1" x14ac:dyDescent="0.2">
      <c r="A778" s="301"/>
      <c r="B778" s="301"/>
      <c r="C778" s="64"/>
      <c r="D778" s="99"/>
      <c r="E778" s="301"/>
      <c r="F778" s="301"/>
      <c r="G778" s="301"/>
      <c r="H778" s="301"/>
      <c r="I778" s="301"/>
      <c r="J778" s="301"/>
      <c r="K778" s="301"/>
      <c r="L778" s="301"/>
      <c r="M778" s="301"/>
      <c r="N778" s="301"/>
      <c r="O778" s="301"/>
      <c r="P778" s="301"/>
      <c r="Q778" s="301"/>
      <c r="R778" s="301"/>
      <c r="S778" s="301"/>
      <c r="T778" s="301"/>
      <c r="U778" s="301"/>
      <c r="V778" s="301"/>
      <c r="W778" s="301"/>
      <c r="X778" s="301"/>
      <c r="Y778" s="301"/>
      <c r="Z778" s="301"/>
    </row>
    <row r="779" spans="1:26" ht="19.5" customHeight="1" x14ac:dyDescent="0.2">
      <c r="A779" s="301"/>
      <c r="B779" s="301"/>
      <c r="C779" s="64"/>
      <c r="D779" s="99"/>
      <c r="E779" s="301"/>
      <c r="F779" s="301"/>
      <c r="G779" s="301"/>
      <c r="H779" s="301"/>
      <c r="I779" s="301"/>
      <c r="J779" s="301"/>
      <c r="K779" s="301"/>
      <c r="L779" s="301"/>
      <c r="M779" s="301"/>
      <c r="N779" s="301"/>
      <c r="O779" s="301"/>
      <c r="P779" s="301"/>
      <c r="Q779" s="301"/>
      <c r="R779" s="301"/>
      <c r="S779" s="301"/>
      <c r="T779" s="301"/>
      <c r="U779" s="301"/>
      <c r="V779" s="301"/>
      <c r="W779" s="301"/>
      <c r="X779" s="301"/>
      <c r="Y779" s="301"/>
      <c r="Z779" s="301"/>
    </row>
    <row r="780" spans="1:26" ht="19.5" customHeight="1" x14ac:dyDescent="0.2">
      <c r="A780" s="301"/>
      <c r="B780" s="301"/>
      <c r="C780" s="64"/>
      <c r="D780" s="99"/>
      <c r="E780" s="301"/>
      <c r="F780" s="301"/>
      <c r="G780" s="301"/>
      <c r="H780" s="301"/>
      <c r="I780" s="301"/>
      <c r="J780" s="301"/>
      <c r="K780" s="301"/>
      <c r="L780" s="301"/>
      <c r="M780" s="301"/>
      <c r="N780" s="301"/>
      <c r="O780" s="301"/>
      <c r="P780" s="301"/>
      <c r="Q780" s="301"/>
      <c r="R780" s="301"/>
      <c r="S780" s="301"/>
      <c r="T780" s="301"/>
      <c r="U780" s="301"/>
      <c r="V780" s="301"/>
      <c r="W780" s="301"/>
      <c r="X780" s="301"/>
      <c r="Y780" s="301"/>
      <c r="Z780" s="301"/>
    </row>
    <row r="781" spans="1:26" ht="19.5" customHeight="1" x14ac:dyDescent="0.2">
      <c r="A781" s="301"/>
      <c r="B781" s="301"/>
      <c r="C781" s="64"/>
      <c r="D781" s="99"/>
      <c r="E781" s="301"/>
      <c r="F781" s="301"/>
      <c r="G781" s="301"/>
      <c r="H781" s="301"/>
      <c r="I781" s="301"/>
      <c r="J781" s="301"/>
      <c r="K781" s="301"/>
      <c r="L781" s="301"/>
      <c r="M781" s="301"/>
      <c r="N781" s="301"/>
      <c r="O781" s="301"/>
      <c r="P781" s="301"/>
      <c r="Q781" s="301"/>
      <c r="R781" s="301"/>
      <c r="S781" s="301"/>
      <c r="T781" s="301"/>
      <c r="U781" s="301"/>
      <c r="V781" s="301"/>
      <c r="W781" s="301"/>
      <c r="X781" s="301"/>
      <c r="Y781" s="301"/>
      <c r="Z781" s="301"/>
    </row>
    <row r="782" spans="1:26" ht="19.5" customHeight="1" x14ac:dyDescent="0.2">
      <c r="A782" s="301"/>
      <c r="B782" s="301"/>
      <c r="C782" s="64"/>
      <c r="D782" s="99"/>
      <c r="E782" s="301"/>
      <c r="F782" s="301"/>
      <c r="G782" s="301"/>
      <c r="H782" s="301"/>
      <c r="I782" s="301"/>
      <c r="J782" s="301"/>
      <c r="K782" s="301"/>
      <c r="L782" s="301"/>
      <c r="M782" s="301"/>
      <c r="N782" s="301"/>
      <c r="O782" s="301"/>
      <c r="P782" s="301"/>
      <c r="Q782" s="301"/>
      <c r="R782" s="301"/>
      <c r="S782" s="301"/>
      <c r="T782" s="301"/>
      <c r="U782" s="301"/>
      <c r="V782" s="301"/>
      <c r="W782" s="301"/>
      <c r="X782" s="301"/>
      <c r="Y782" s="301"/>
      <c r="Z782" s="301"/>
    </row>
    <row r="783" spans="1:26" ht="19.5" customHeight="1" x14ac:dyDescent="0.2">
      <c r="A783" s="301"/>
      <c r="B783" s="301"/>
      <c r="C783" s="64"/>
      <c r="D783" s="99"/>
      <c r="E783" s="301"/>
      <c r="F783" s="301"/>
      <c r="G783" s="301"/>
      <c r="H783" s="301"/>
      <c r="I783" s="301"/>
      <c r="J783" s="301"/>
      <c r="K783" s="301"/>
      <c r="L783" s="301"/>
      <c r="M783" s="301"/>
      <c r="N783" s="301"/>
      <c r="O783" s="301"/>
      <c r="P783" s="301"/>
      <c r="Q783" s="301"/>
      <c r="R783" s="301"/>
      <c r="S783" s="301"/>
      <c r="T783" s="301"/>
      <c r="U783" s="301"/>
      <c r="V783" s="301"/>
      <c r="W783" s="301"/>
      <c r="X783" s="301"/>
      <c r="Y783" s="301"/>
      <c r="Z783" s="301"/>
    </row>
    <row r="784" spans="1:26" ht="19.5" customHeight="1" x14ac:dyDescent="0.2">
      <c r="A784" s="301"/>
      <c r="B784" s="301"/>
      <c r="C784" s="64"/>
      <c r="D784" s="99"/>
      <c r="E784" s="301"/>
      <c r="F784" s="301"/>
      <c r="G784" s="301"/>
      <c r="H784" s="301"/>
      <c r="I784" s="301"/>
      <c r="J784" s="301"/>
      <c r="K784" s="301"/>
      <c r="L784" s="301"/>
      <c r="M784" s="301"/>
      <c r="N784" s="301"/>
      <c r="O784" s="301"/>
      <c r="P784" s="301"/>
      <c r="Q784" s="301"/>
      <c r="R784" s="301"/>
      <c r="S784" s="301"/>
      <c r="T784" s="301"/>
      <c r="U784" s="301"/>
      <c r="V784" s="301"/>
      <c r="W784" s="301"/>
      <c r="X784" s="301"/>
      <c r="Y784" s="301"/>
      <c r="Z784" s="301"/>
    </row>
    <row r="785" spans="1:26" ht="19.5" customHeight="1" x14ac:dyDescent="0.2">
      <c r="A785" s="301"/>
      <c r="B785" s="301"/>
      <c r="C785" s="64"/>
      <c r="D785" s="99"/>
      <c r="E785" s="301"/>
      <c r="F785" s="301"/>
      <c r="G785" s="301"/>
      <c r="H785" s="301"/>
      <c r="I785" s="301"/>
      <c r="J785" s="301"/>
      <c r="K785" s="301"/>
      <c r="L785" s="301"/>
      <c r="M785" s="301"/>
      <c r="N785" s="301"/>
      <c r="O785" s="301"/>
      <c r="P785" s="301"/>
      <c r="Q785" s="301"/>
      <c r="R785" s="301"/>
      <c r="S785" s="301"/>
      <c r="T785" s="301"/>
      <c r="U785" s="301"/>
      <c r="V785" s="301"/>
      <c r="W785" s="301"/>
      <c r="X785" s="301"/>
      <c r="Y785" s="301"/>
      <c r="Z785" s="301"/>
    </row>
    <row r="786" spans="1:26" ht="19.5" customHeight="1" x14ac:dyDescent="0.2">
      <c r="A786" s="301"/>
      <c r="B786" s="301"/>
      <c r="C786" s="64"/>
      <c r="D786" s="99"/>
      <c r="E786" s="301"/>
      <c r="F786" s="301"/>
      <c r="G786" s="301"/>
      <c r="H786" s="301"/>
      <c r="I786" s="301"/>
      <c r="J786" s="301"/>
      <c r="K786" s="301"/>
      <c r="L786" s="301"/>
      <c r="M786" s="301"/>
      <c r="N786" s="301"/>
      <c r="O786" s="301"/>
      <c r="P786" s="301"/>
      <c r="Q786" s="301"/>
      <c r="R786" s="301"/>
      <c r="S786" s="301"/>
      <c r="T786" s="301"/>
      <c r="U786" s="301"/>
      <c r="V786" s="301"/>
      <c r="W786" s="301"/>
      <c r="X786" s="301"/>
      <c r="Y786" s="301"/>
      <c r="Z786" s="301"/>
    </row>
    <row r="787" spans="1:26" ht="19.5" customHeight="1" x14ac:dyDescent="0.2">
      <c r="A787" s="301"/>
      <c r="B787" s="301"/>
      <c r="C787" s="64"/>
      <c r="D787" s="99"/>
      <c r="E787" s="301"/>
      <c r="F787" s="301"/>
      <c r="G787" s="301"/>
      <c r="H787" s="301"/>
      <c r="I787" s="301"/>
      <c r="J787" s="301"/>
      <c r="K787" s="301"/>
      <c r="L787" s="301"/>
      <c r="M787" s="301"/>
      <c r="N787" s="301"/>
      <c r="O787" s="301"/>
      <c r="P787" s="301"/>
      <c r="Q787" s="301"/>
      <c r="R787" s="301"/>
      <c r="S787" s="301"/>
      <c r="T787" s="301"/>
      <c r="U787" s="301"/>
      <c r="V787" s="301"/>
      <c r="W787" s="301"/>
      <c r="X787" s="301"/>
      <c r="Y787" s="301"/>
      <c r="Z787" s="301"/>
    </row>
    <row r="788" spans="1:26" ht="19.5" customHeight="1" x14ac:dyDescent="0.2">
      <c r="A788" s="301"/>
      <c r="B788" s="301"/>
      <c r="C788" s="64"/>
      <c r="D788" s="99"/>
      <c r="E788" s="301"/>
      <c r="F788" s="301"/>
      <c r="G788" s="301"/>
      <c r="H788" s="301"/>
      <c r="I788" s="301"/>
      <c r="J788" s="301"/>
      <c r="K788" s="301"/>
      <c r="L788" s="301"/>
      <c r="M788" s="301"/>
      <c r="N788" s="301"/>
      <c r="O788" s="301"/>
      <c r="P788" s="301"/>
      <c r="Q788" s="301"/>
      <c r="R788" s="301"/>
      <c r="S788" s="301"/>
      <c r="T788" s="301"/>
      <c r="U788" s="301"/>
      <c r="V788" s="301"/>
      <c r="W788" s="301"/>
      <c r="X788" s="301"/>
      <c r="Y788" s="301"/>
      <c r="Z788" s="301"/>
    </row>
    <row r="789" spans="1:26" ht="19.5" customHeight="1" x14ac:dyDescent="0.2">
      <c r="A789" s="301"/>
      <c r="B789" s="301"/>
      <c r="C789" s="64"/>
      <c r="D789" s="99"/>
      <c r="E789" s="301"/>
      <c r="F789" s="301"/>
      <c r="G789" s="301"/>
      <c r="H789" s="301"/>
      <c r="I789" s="301"/>
      <c r="J789" s="301"/>
      <c r="K789" s="301"/>
      <c r="L789" s="301"/>
      <c r="M789" s="301"/>
      <c r="N789" s="301"/>
      <c r="O789" s="301"/>
      <c r="P789" s="301"/>
      <c r="Q789" s="301"/>
      <c r="R789" s="301"/>
      <c r="S789" s="301"/>
      <c r="T789" s="301"/>
      <c r="U789" s="301"/>
      <c r="V789" s="301"/>
      <c r="W789" s="301"/>
      <c r="X789" s="301"/>
      <c r="Y789" s="301"/>
      <c r="Z789" s="301"/>
    </row>
    <row r="790" spans="1:26" ht="19.5" customHeight="1" x14ac:dyDescent="0.2">
      <c r="A790" s="301"/>
      <c r="B790" s="301"/>
      <c r="C790" s="64"/>
      <c r="D790" s="99"/>
      <c r="E790" s="301"/>
      <c r="F790" s="301"/>
      <c r="G790" s="301"/>
      <c r="H790" s="301"/>
      <c r="I790" s="301"/>
      <c r="J790" s="301"/>
      <c r="K790" s="301"/>
      <c r="L790" s="301"/>
      <c r="M790" s="301"/>
      <c r="N790" s="301"/>
      <c r="O790" s="301"/>
      <c r="P790" s="301"/>
      <c r="Q790" s="301"/>
      <c r="R790" s="301"/>
      <c r="S790" s="301"/>
      <c r="T790" s="301"/>
      <c r="U790" s="301"/>
      <c r="V790" s="301"/>
      <c r="W790" s="301"/>
      <c r="X790" s="301"/>
      <c r="Y790" s="301"/>
      <c r="Z790" s="301"/>
    </row>
    <row r="791" spans="1:26" ht="19.5" customHeight="1" x14ac:dyDescent="0.2">
      <c r="A791" s="301"/>
      <c r="B791" s="301"/>
      <c r="C791" s="64"/>
      <c r="D791" s="99"/>
      <c r="E791" s="301"/>
      <c r="F791" s="301"/>
      <c r="G791" s="301"/>
      <c r="H791" s="301"/>
      <c r="I791" s="301"/>
      <c r="J791" s="301"/>
      <c r="K791" s="301"/>
      <c r="L791" s="301"/>
      <c r="M791" s="301"/>
      <c r="N791" s="301"/>
      <c r="O791" s="301"/>
      <c r="P791" s="301"/>
      <c r="Q791" s="301"/>
      <c r="R791" s="301"/>
      <c r="S791" s="301"/>
      <c r="T791" s="301"/>
      <c r="U791" s="301"/>
      <c r="V791" s="301"/>
      <c r="W791" s="301"/>
      <c r="X791" s="301"/>
      <c r="Y791" s="301"/>
      <c r="Z791" s="301"/>
    </row>
    <row r="792" spans="1:26" ht="19.5" customHeight="1" x14ac:dyDescent="0.2">
      <c r="A792" s="301"/>
      <c r="B792" s="301"/>
      <c r="C792" s="64"/>
      <c r="D792" s="99"/>
      <c r="E792" s="301"/>
      <c r="F792" s="301"/>
      <c r="G792" s="301"/>
      <c r="H792" s="301"/>
      <c r="I792" s="301"/>
      <c r="J792" s="301"/>
      <c r="K792" s="301"/>
      <c r="L792" s="301"/>
      <c r="M792" s="301"/>
      <c r="N792" s="301"/>
      <c r="O792" s="301"/>
      <c r="P792" s="301"/>
      <c r="Q792" s="301"/>
      <c r="R792" s="301"/>
      <c r="S792" s="301"/>
      <c r="T792" s="301"/>
      <c r="U792" s="301"/>
      <c r="V792" s="301"/>
      <c r="W792" s="301"/>
      <c r="X792" s="301"/>
      <c r="Y792" s="301"/>
      <c r="Z792" s="301"/>
    </row>
    <row r="793" spans="1:26" ht="19.5" customHeight="1" x14ac:dyDescent="0.2">
      <c r="A793" s="301"/>
      <c r="B793" s="301"/>
      <c r="C793" s="64"/>
      <c r="D793" s="99"/>
      <c r="E793" s="301"/>
      <c r="F793" s="301"/>
      <c r="G793" s="301"/>
      <c r="H793" s="301"/>
      <c r="I793" s="301"/>
      <c r="J793" s="301"/>
      <c r="K793" s="301"/>
      <c r="L793" s="301"/>
      <c r="M793" s="301"/>
      <c r="N793" s="301"/>
      <c r="O793" s="301"/>
      <c r="P793" s="301"/>
      <c r="Q793" s="301"/>
      <c r="R793" s="301"/>
      <c r="S793" s="301"/>
      <c r="T793" s="301"/>
      <c r="U793" s="301"/>
      <c r="V793" s="301"/>
      <c r="W793" s="301"/>
      <c r="X793" s="301"/>
      <c r="Y793" s="301"/>
      <c r="Z793" s="301"/>
    </row>
    <row r="794" spans="1:26" ht="19.5" customHeight="1" x14ac:dyDescent="0.2">
      <c r="A794" s="301"/>
      <c r="B794" s="301"/>
      <c r="C794" s="64"/>
      <c r="D794" s="99"/>
      <c r="E794" s="301"/>
      <c r="F794" s="301"/>
      <c r="G794" s="301"/>
      <c r="H794" s="301"/>
      <c r="I794" s="301"/>
      <c r="J794" s="301"/>
      <c r="K794" s="301"/>
      <c r="L794" s="301"/>
      <c r="M794" s="301"/>
      <c r="N794" s="301"/>
      <c r="O794" s="301"/>
      <c r="P794" s="301"/>
      <c r="Q794" s="301"/>
      <c r="R794" s="301"/>
      <c r="S794" s="301"/>
      <c r="T794" s="301"/>
      <c r="U794" s="301"/>
      <c r="V794" s="301"/>
      <c r="W794" s="301"/>
      <c r="X794" s="301"/>
      <c r="Y794" s="301"/>
      <c r="Z794" s="301"/>
    </row>
    <row r="795" spans="1:26" ht="19.5" customHeight="1" x14ac:dyDescent="0.2">
      <c r="A795" s="301"/>
      <c r="B795" s="301"/>
      <c r="C795" s="64"/>
      <c r="D795" s="99"/>
      <c r="E795" s="301"/>
      <c r="F795" s="301"/>
      <c r="G795" s="301"/>
      <c r="H795" s="301"/>
      <c r="I795" s="301"/>
      <c r="J795" s="301"/>
      <c r="K795" s="301"/>
      <c r="L795" s="301"/>
      <c r="M795" s="301"/>
      <c r="N795" s="301"/>
      <c r="O795" s="301"/>
      <c r="P795" s="301"/>
      <c r="Q795" s="301"/>
      <c r="R795" s="301"/>
      <c r="S795" s="301"/>
      <c r="T795" s="301"/>
      <c r="U795" s="301"/>
      <c r="V795" s="301"/>
      <c r="W795" s="301"/>
      <c r="X795" s="301"/>
      <c r="Y795" s="301"/>
      <c r="Z795" s="301"/>
    </row>
    <row r="796" spans="1:26" ht="19.5" customHeight="1" x14ac:dyDescent="0.2">
      <c r="A796" s="301"/>
      <c r="B796" s="301"/>
      <c r="C796" s="64"/>
      <c r="D796" s="99"/>
      <c r="E796" s="301"/>
      <c r="F796" s="301"/>
      <c r="G796" s="301"/>
      <c r="H796" s="301"/>
      <c r="I796" s="301"/>
      <c r="J796" s="301"/>
      <c r="K796" s="301"/>
      <c r="L796" s="301"/>
      <c r="M796" s="301"/>
      <c r="N796" s="301"/>
      <c r="O796" s="301"/>
      <c r="P796" s="301"/>
      <c r="Q796" s="301"/>
      <c r="R796" s="301"/>
      <c r="S796" s="301"/>
      <c r="T796" s="301"/>
      <c r="U796" s="301"/>
      <c r="V796" s="301"/>
      <c r="W796" s="301"/>
      <c r="X796" s="301"/>
      <c r="Y796" s="301"/>
      <c r="Z796" s="301"/>
    </row>
    <row r="797" spans="1:26" ht="19.5" customHeight="1" x14ac:dyDescent="0.2">
      <c r="A797" s="301"/>
      <c r="B797" s="301"/>
      <c r="C797" s="64"/>
      <c r="D797" s="99"/>
      <c r="E797" s="301"/>
      <c r="F797" s="301"/>
      <c r="G797" s="301"/>
      <c r="H797" s="301"/>
      <c r="I797" s="301"/>
      <c r="J797" s="301"/>
      <c r="K797" s="301"/>
      <c r="L797" s="301"/>
      <c r="M797" s="301"/>
      <c r="N797" s="301"/>
      <c r="O797" s="301"/>
      <c r="P797" s="301"/>
      <c r="Q797" s="301"/>
      <c r="R797" s="301"/>
      <c r="S797" s="301"/>
      <c r="T797" s="301"/>
      <c r="U797" s="301"/>
      <c r="V797" s="301"/>
      <c r="W797" s="301"/>
      <c r="X797" s="301"/>
      <c r="Y797" s="301"/>
      <c r="Z797" s="301"/>
    </row>
    <row r="798" spans="1:26" ht="19.5" customHeight="1" x14ac:dyDescent="0.2">
      <c r="A798" s="301"/>
      <c r="B798" s="301"/>
      <c r="C798" s="64"/>
      <c r="D798" s="99"/>
      <c r="E798" s="301"/>
      <c r="F798" s="301"/>
      <c r="G798" s="301"/>
      <c r="H798" s="301"/>
      <c r="I798" s="301"/>
      <c r="J798" s="301"/>
      <c r="K798" s="301"/>
      <c r="L798" s="301"/>
      <c r="M798" s="301"/>
      <c r="N798" s="301"/>
      <c r="O798" s="301"/>
      <c r="P798" s="301"/>
      <c r="Q798" s="301"/>
      <c r="R798" s="301"/>
      <c r="S798" s="301"/>
      <c r="T798" s="301"/>
      <c r="U798" s="301"/>
      <c r="V798" s="301"/>
      <c r="W798" s="301"/>
      <c r="X798" s="301"/>
      <c r="Y798" s="301"/>
      <c r="Z798" s="301"/>
    </row>
    <row r="799" spans="1:26" ht="19.5" customHeight="1" x14ac:dyDescent="0.2">
      <c r="A799" s="301"/>
      <c r="B799" s="301"/>
      <c r="C799" s="64"/>
      <c r="D799" s="99"/>
      <c r="E799" s="301"/>
      <c r="F799" s="301"/>
      <c r="G799" s="301"/>
      <c r="H799" s="301"/>
      <c r="I799" s="301"/>
      <c r="J799" s="301"/>
      <c r="K799" s="301"/>
      <c r="L799" s="301"/>
      <c r="M799" s="301"/>
      <c r="N799" s="301"/>
      <c r="O799" s="301"/>
      <c r="P799" s="301"/>
      <c r="Q799" s="301"/>
      <c r="R799" s="301"/>
      <c r="S799" s="301"/>
      <c r="T799" s="301"/>
      <c r="U799" s="301"/>
      <c r="V799" s="301"/>
      <c r="W799" s="301"/>
      <c r="X799" s="301"/>
      <c r="Y799" s="301"/>
      <c r="Z799" s="301"/>
    </row>
    <row r="800" spans="1:26" ht="19.5" customHeight="1" x14ac:dyDescent="0.2">
      <c r="A800" s="301"/>
      <c r="B800" s="301"/>
      <c r="C800" s="64"/>
      <c r="D800" s="99"/>
      <c r="E800" s="301"/>
      <c r="F800" s="301"/>
      <c r="G800" s="301"/>
      <c r="H800" s="301"/>
      <c r="I800" s="301"/>
      <c r="J800" s="301"/>
      <c r="K800" s="301"/>
      <c r="L800" s="301"/>
      <c r="M800" s="301"/>
      <c r="N800" s="301"/>
      <c r="O800" s="301"/>
      <c r="P800" s="301"/>
      <c r="Q800" s="301"/>
      <c r="R800" s="301"/>
      <c r="S800" s="301"/>
      <c r="T800" s="301"/>
      <c r="U800" s="301"/>
      <c r="V800" s="301"/>
      <c r="W800" s="301"/>
      <c r="X800" s="301"/>
      <c r="Y800" s="301"/>
      <c r="Z800" s="301"/>
    </row>
    <row r="801" spans="1:26" ht="19.5" customHeight="1" x14ac:dyDescent="0.2">
      <c r="A801" s="301"/>
      <c r="B801" s="301"/>
      <c r="C801" s="64"/>
      <c r="D801" s="99"/>
      <c r="E801" s="301"/>
      <c r="F801" s="301"/>
      <c r="G801" s="301"/>
      <c r="H801" s="301"/>
      <c r="I801" s="301"/>
      <c r="J801" s="301"/>
      <c r="K801" s="301"/>
      <c r="L801" s="301"/>
      <c r="M801" s="301"/>
      <c r="N801" s="301"/>
      <c r="O801" s="301"/>
      <c r="P801" s="301"/>
      <c r="Q801" s="301"/>
      <c r="R801" s="301"/>
      <c r="S801" s="301"/>
      <c r="T801" s="301"/>
      <c r="U801" s="301"/>
      <c r="V801" s="301"/>
      <c r="W801" s="301"/>
      <c r="X801" s="301"/>
      <c r="Y801" s="301"/>
      <c r="Z801" s="301"/>
    </row>
    <row r="802" spans="1:26" ht="19.5" customHeight="1" x14ac:dyDescent="0.2">
      <c r="A802" s="301"/>
      <c r="B802" s="301"/>
      <c r="C802" s="64"/>
      <c r="D802" s="99"/>
      <c r="E802" s="301"/>
      <c r="F802" s="301"/>
      <c r="G802" s="301"/>
      <c r="H802" s="301"/>
      <c r="I802" s="301"/>
      <c r="J802" s="301"/>
      <c r="K802" s="301"/>
      <c r="L802" s="301"/>
      <c r="M802" s="301"/>
      <c r="N802" s="301"/>
      <c r="O802" s="301"/>
      <c r="P802" s="301"/>
      <c r="Q802" s="301"/>
      <c r="R802" s="301"/>
      <c r="S802" s="301"/>
      <c r="T802" s="301"/>
      <c r="U802" s="301"/>
      <c r="V802" s="301"/>
      <c r="W802" s="301"/>
      <c r="X802" s="301"/>
      <c r="Y802" s="301"/>
      <c r="Z802" s="301"/>
    </row>
    <row r="803" spans="1:26" ht="19.5" customHeight="1" x14ac:dyDescent="0.2">
      <c r="A803" s="301"/>
      <c r="B803" s="301"/>
      <c r="C803" s="64"/>
      <c r="D803" s="99"/>
      <c r="E803" s="301"/>
      <c r="F803" s="301"/>
      <c r="G803" s="301"/>
      <c r="H803" s="301"/>
      <c r="I803" s="301"/>
      <c r="J803" s="301"/>
      <c r="K803" s="301"/>
      <c r="L803" s="301"/>
      <c r="M803" s="301"/>
      <c r="N803" s="301"/>
      <c r="O803" s="301"/>
      <c r="P803" s="301"/>
      <c r="Q803" s="301"/>
      <c r="R803" s="301"/>
      <c r="S803" s="301"/>
      <c r="T803" s="301"/>
      <c r="U803" s="301"/>
      <c r="V803" s="301"/>
      <c r="W803" s="301"/>
      <c r="X803" s="301"/>
      <c r="Y803" s="301"/>
      <c r="Z803" s="301"/>
    </row>
    <row r="804" spans="1:26" ht="19.5" customHeight="1" x14ac:dyDescent="0.2">
      <c r="A804" s="301"/>
      <c r="B804" s="301"/>
      <c r="C804" s="64"/>
      <c r="D804" s="99"/>
      <c r="E804" s="301"/>
      <c r="F804" s="301"/>
      <c r="G804" s="301"/>
      <c r="H804" s="301"/>
      <c r="I804" s="301"/>
      <c r="J804" s="301"/>
      <c r="K804" s="301"/>
      <c r="L804" s="301"/>
      <c r="M804" s="301"/>
      <c r="N804" s="301"/>
      <c r="O804" s="301"/>
      <c r="P804" s="301"/>
      <c r="Q804" s="301"/>
      <c r="R804" s="301"/>
      <c r="S804" s="301"/>
      <c r="T804" s="301"/>
      <c r="U804" s="301"/>
      <c r="V804" s="301"/>
      <c r="W804" s="301"/>
      <c r="X804" s="301"/>
      <c r="Y804" s="301"/>
      <c r="Z804" s="301"/>
    </row>
    <row r="805" spans="1:26" ht="19.5" customHeight="1" x14ac:dyDescent="0.2">
      <c r="A805" s="301"/>
      <c r="B805" s="301"/>
      <c r="C805" s="64"/>
      <c r="D805" s="99"/>
      <c r="E805" s="301"/>
      <c r="F805" s="301"/>
      <c r="G805" s="301"/>
      <c r="H805" s="301"/>
      <c r="I805" s="301"/>
      <c r="J805" s="301"/>
      <c r="K805" s="301"/>
      <c r="L805" s="301"/>
      <c r="M805" s="301"/>
      <c r="N805" s="301"/>
      <c r="O805" s="301"/>
      <c r="P805" s="301"/>
      <c r="Q805" s="301"/>
      <c r="R805" s="301"/>
      <c r="S805" s="301"/>
      <c r="T805" s="301"/>
      <c r="U805" s="301"/>
      <c r="V805" s="301"/>
      <c r="W805" s="301"/>
      <c r="X805" s="301"/>
      <c r="Y805" s="301"/>
      <c r="Z805" s="301"/>
    </row>
    <row r="806" spans="1:26" ht="19.5" customHeight="1" x14ac:dyDescent="0.2">
      <c r="A806" s="301"/>
      <c r="B806" s="301"/>
      <c r="C806" s="64"/>
      <c r="D806" s="99"/>
      <c r="E806" s="301"/>
      <c r="F806" s="301"/>
      <c r="G806" s="301"/>
      <c r="H806" s="301"/>
      <c r="I806" s="301"/>
      <c r="J806" s="301"/>
      <c r="K806" s="301"/>
      <c r="L806" s="301"/>
      <c r="M806" s="301"/>
      <c r="N806" s="301"/>
      <c r="O806" s="301"/>
      <c r="P806" s="301"/>
      <c r="Q806" s="301"/>
      <c r="R806" s="301"/>
      <c r="S806" s="301"/>
      <c r="T806" s="301"/>
      <c r="U806" s="301"/>
      <c r="V806" s="301"/>
      <c r="W806" s="301"/>
      <c r="X806" s="301"/>
      <c r="Y806" s="301"/>
      <c r="Z806" s="301"/>
    </row>
    <row r="807" spans="1:26" ht="19.5" customHeight="1" x14ac:dyDescent="0.2">
      <c r="A807" s="301"/>
      <c r="B807" s="301"/>
      <c r="C807" s="64"/>
      <c r="D807" s="99"/>
      <c r="E807" s="301"/>
      <c r="F807" s="301"/>
      <c r="G807" s="301"/>
      <c r="H807" s="301"/>
      <c r="I807" s="301"/>
      <c r="J807" s="301"/>
      <c r="K807" s="301"/>
      <c r="L807" s="301"/>
      <c r="M807" s="301"/>
      <c r="N807" s="301"/>
      <c r="O807" s="301"/>
      <c r="P807" s="301"/>
      <c r="Q807" s="301"/>
      <c r="R807" s="301"/>
      <c r="S807" s="301"/>
      <c r="T807" s="301"/>
      <c r="U807" s="301"/>
      <c r="V807" s="301"/>
      <c r="W807" s="301"/>
      <c r="X807" s="301"/>
      <c r="Y807" s="301"/>
      <c r="Z807" s="301"/>
    </row>
    <row r="808" spans="1:26" ht="19.5" customHeight="1" x14ac:dyDescent="0.2">
      <c r="A808" s="301"/>
      <c r="B808" s="301"/>
      <c r="C808" s="64"/>
      <c r="D808" s="99"/>
      <c r="E808" s="301"/>
      <c r="F808" s="301"/>
      <c r="G808" s="301"/>
      <c r="H808" s="301"/>
      <c r="I808" s="301"/>
      <c r="J808" s="301"/>
      <c r="K808" s="301"/>
      <c r="L808" s="301"/>
      <c r="M808" s="301"/>
      <c r="N808" s="301"/>
      <c r="O808" s="301"/>
      <c r="P808" s="301"/>
      <c r="Q808" s="301"/>
      <c r="R808" s="301"/>
      <c r="S808" s="301"/>
      <c r="T808" s="301"/>
      <c r="U808" s="301"/>
      <c r="V808" s="301"/>
      <c r="W808" s="301"/>
      <c r="X808" s="301"/>
      <c r="Y808" s="301"/>
      <c r="Z808" s="301"/>
    </row>
    <row r="809" spans="1:26" ht="19.5" customHeight="1" x14ac:dyDescent="0.2">
      <c r="A809" s="301"/>
      <c r="B809" s="301"/>
      <c r="C809" s="64"/>
      <c r="D809" s="99"/>
      <c r="E809" s="301"/>
      <c r="F809" s="301"/>
      <c r="G809" s="301"/>
      <c r="H809" s="301"/>
      <c r="I809" s="301"/>
      <c r="J809" s="301"/>
      <c r="K809" s="301"/>
      <c r="L809" s="301"/>
      <c r="M809" s="301"/>
      <c r="N809" s="301"/>
      <c r="O809" s="301"/>
      <c r="P809" s="301"/>
      <c r="Q809" s="301"/>
      <c r="R809" s="301"/>
      <c r="S809" s="301"/>
      <c r="T809" s="301"/>
      <c r="U809" s="301"/>
      <c r="V809" s="301"/>
      <c r="W809" s="301"/>
      <c r="X809" s="301"/>
      <c r="Y809" s="301"/>
      <c r="Z809" s="301"/>
    </row>
    <row r="810" spans="1:26" ht="19.5" customHeight="1" x14ac:dyDescent="0.2">
      <c r="A810" s="301"/>
      <c r="B810" s="301"/>
      <c r="C810" s="64"/>
      <c r="D810" s="99"/>
      <c r="E810" s="301"/>
      <c r="F810" s="301"/>
      <c r="G810" s="301"/>
      <c r="H810" s="301"/>
      <c r="I810" s="301"/>
      <c r="J810" s="301"/>
      <c r="K810" s="301"/>
      <c r="L810" s="301"/>
      <c r="M810" s="301"/>
      <c r="N810" s="301"/>
      <c r="O810" s="301"/>
      <c r="P810" s="301"/>
      <c r="Q810" s="301"/>
      <c r="R810" s="301"/>
      <c r="S810" s="301"/>
      <c r="T810" s="301"/>
      <c r="U810" s="301"/>
      <c r="V810" s="301"/>
      <c r="W810" s="301"/>
      <c r="X810" s="301"/>
      <c r="Y810" s="301"/>
      <c r="Z810" s="301"/>
    </row>
    <row r="811" spans="1:26" ht="19.5" customHeight="1" x14ac:dyDescent="0.2">
      <c r="A811" s="301"/>
      <c r="B811" s="301"/>
      <c r="C811" s="64"/>
      <c r="D811" s="99"/>
      <c r="E811" s="301"/>
      <c r="F811" s="301"/>
      <c r="G811" s="301"/>
      <c r="H811" s="301"/>
      <c r="I811" s="301"/>
      <c r="J811" s="301"/>
      <c r="K811" s="301"/>
      <c r="L811" s="301"/>
      <c r="M811" s="301"/>
      <c r="N811" s="301"/>
      <c r="O811" s="301"/>
      <c r="P811" s="301"/>
      <c r="Q811" s="301"/>
      <c r="R811" s="301"/>
      <c r="S811" s="301"/>
      <c r="T811" s="301"/>
      <c r="U811" s="301"/>
      <c r="V811" s="301"/>
      <c r="W811" s="301"/>
      <c r="X811" s="301"/>
      <c r="Y811" s="301"/>
      <c r="Z811" s="301"/>
    </row>
    <row r="812" spans="1:26" ht="19.5" customHeight="1" x14ac:dyDescent="0.2">
      <c r="A812" s="301"/>
      <c r="B812" s="301"/>
      <c r="C812" s="64"/>
      <c r="D812" s="99"/>
      <c r="E812" s="301"/>
      <c r="F812" s="301"/>
      <c r="G812" s="301"/>
      <c r="H812" s="301"/>
      <c r="I812" s="301"/>
      <c r="J812" s="301"/>
      <c r="K812" s="301"/>
      <c r="L812" s="301"/>
      <c r="M812" s="301"/>
      <c r="N812" s="301"/>
      <c r="O812" s="301"/>
      <c r="P812" s="301"/>
      <c r="Q812" s="301"/>
      <c r="R812" s="301"/>
      <c r="S812" s="301"/>
      <c r="T812" s="301"/>
      <c r="U812" s="301"/>
      <c r="V812" s="301"/>
      <c r="W812" s="301"/>
      <c r="X812" s="301"/>
      <c r="Y812" s="301"/>
      <c r="Z812" s="301"/>
    </row>
    <row r="813" spans="1:26" ht="19.5" customHeight="1" x14ac:dyDescent="0.2">
      <c r="A813" s="301"/>
      <c r="B813" s="301"/>
      <c r="C813" s="64"/>
      <c r="D813" s="99"/>
      <c r="E813" s="301"/>
      <c r="F813" s="301"/>
      <c r="G813" s="301"/>
      <c r="H813" s="301"/>
      <c r="I813" s="301"/>
      <c r="J813" s="301"/>
      <c r="K813" s="301"/>
      <c r="L813" s="301"/>
      <c r="M813" s="301"/>
      <c r="N813" s="301"/>
      <c r="O813" s="301"/>
      <c r="P813" s="301"/>
      <c r="Q813" s="301"/>
      <c r="R813" s="301"/>
      <c r="S813" s="301"/>
      <c r="T813" s="301"/>
      <c r="U813" s="301"/>
      <c r="V813" s="301"/>
      <c r="W813" s="301"/>
      <c r="X813" s="301"/>
      <c r="Y813" s="301"/>
      <c r="Z813" s="301"/>
    </row>
    <row r="814" spans="1:26" ht="19.5" customHeight="1" x14ac:dyDescent="0.2">
      <c r="A814" s="301"/>
      <c r="B814" s="301"/>
      <c r="C814" s="64"/>
      <c r="D814" s="99"/>
      <c r="E814" s="301"/>
      <c r="F814" s="301"/>
      <c r="G814" s="301"/>
      <c r="H814" s="301"/>
      <c r="I814" s="301"/>
      <c r="J814" s="301"/>
      <c r="K814" s="301"/>
      <c r="L814" s="301"/>
      <c r="M814" s="301"/>
      <c r="N814" s="301"/>
      <c r="O814" s="301"/>
      <c r="P814" s="301"/>
      <c r="Q814" s="301"/>
      <c r="R814" s="301"/>
      <c r="S814" s="301"/>
      <c r="T814" s="301"/>
      <c r="U814" s="301"/>
      <c r="V814" s="301"/>
      <c r="W814" s="301"/>
      <c r="X814" s="301"/>
      <c r="Y814" s="301"/>
      <c r="Z814" s="301"/>
    </row>
    <row r="815" spans="1:26" ht="19.5" customHeight="1" x14ac:dyDescent="0.2">
      <c r="A815" s="301"/>
      <c r="B815" s="301"/>
      <c r="C815" s="64"/>
      <c r="D815" s="99"/>
      <c r="E815" s="301"/>
      <c r="F815" s="301"/>
      <c r="G815" s="301"/>
      <c r="H815" s="301"/>
      <c r="I815" s="301"/>
      <c r="J815" s="301"/>
      <c r="K815" s="301"/>
      <c r="L815" s="301"/>
      <c r="M815" s="301"/>
      <c r="N815" s="301"/>
      <c r="O815" s="301"/>
      <c r="P815" s="301"/>
      <c r="Q815" s="301"/>
      <c r="R815" s="301"/>
      <c r="S815" s="301"/>
      <c r="T815" s="301"/>
      <c r="U815" s="301"/>
      <c r="V815" s="301"/>
      <c r="W815" s="301"/>
      <c r="X815" s="301"/>
      <c r="Y815" s="301"/>
      <c r="Z815" s="301"/>
    </row>
    <row r="816" spans="1:26" ht="19.5" customHeight="1" x14ac:dyDescent="0.2">
      <c r="A816" s="301"/>
      <c r="B816" s="301"/>
      <c r="C816" s="64"/>
      <c r="D816" s="99"/>
      <c r="E816" s="301"/>
      <c r="F816" s="301"/>
      <c r="G816" s="301"/>
      <c r="H816" s="301"/>
      <c r="I816" s="301"/>
      <c r="J816" s="301"/>
      <c r="K816" s="301"/>
      <c r="L816" s="301"/>
      <c r="M816" s="301"/>
      <c r="N816" s="301"/>
      <c r="O816" s="301"/>
      <c r="P816" s="301"/>
      <c r="Q816" s="301"/>
      <c r="R816" s="301"/>
      <c r="S816" s="301"/>
      <c r="T816" s="301"/>
      <c r="U816" s="301"/>
      <c r="V816" s="301"/>
      <c r="W816" s="301"/>
      <c r="X816" s="301"/>
      <c r="Y816" s="301"/>
      <c r="Z816" s="301"/>
    </row>
    <row r="817" spans="1:26" ht="19.5" customHeight="1" x14ac:dyDescent="0.2">
      <c r="A817" s="301"/>
      <c r="B817" s="301"/>
      <c r="C817" s="64"/>
      <c r="D817" s="99"/>
      <c r="E817" s="301"/>
      <c r="F817" s="301"/>
      <c r="G817" s="301"/>
      <c r="H817" s="301"/>
      <c r="I817" s="301"/>
      <c r="J817" s="301"/>
      <c r="K817" s="301"/>
      <c r="L817" s="301"/>
      <c r="M817" s="301"/>
      <c r="N817" s="301"/>
      <c r="O817" s="301"/>
      <c r="P817" s="301"/>
      <c r="Q817" s="301"/>
      <c r="R817" s="301"/>
      <c r="S817" s="301"/>
      <c r="T817" s="301"/>
      <c r="U817" s="301"/>
      <c r="V817" s="301"/>
      <c r="W817" s="301"/>
      <c r="X817" s="301"/>
      <c r="Y817" s="301"/>
      <c r="Z817" s="301"/>
    </row>
    <row r="818" spans="1:26" ht="19.5" customHeight="1" x14ac:dyDescent="0.2">
      <c r="A818" s="301"/>
      <c r="B818" s="301"/>
      <c r="C818" s="64"/>
      <c r="D818" s="99"/>
      <c r="E818" s="301"/>
      <c r="F818" s="301"/>
      <c r="G818" s="301"/>
      <c r="H818" s="301"/>
      <c r="I818" s="301"/>
      <c r="J818" s="301"/>
      <c r="K818" s="301"/>
      <c r="L818" s="301"/>
      <c r="M818" s="301"/>
      <c r="N818" s="301"/>
      <c r="O818" s="301"/>
      <c r="P818" s="301"/>
      <c r="Q818" s="301"/>
      <c r="R818" s="301"/>
      <c r="S818" s="301"/>
      <c r="T818" s="301"/>
      <c r="U818" s="301"/>
      <c r="V818" s="301"/>
      <c r="W818" s="301"/>
      <c r="X818" s="301"/>
      <c r="Y818" s="301"/>
      <c r="Z818" s="301"/>
    </row>
    <row r="819" spans="1:26" ht="19.5" customHeight="1" x14ac:dyDescent="0.2">
      <c r="A819" s="301"/>
      <c r="B819" s="301"/>
      <c r="C819" s="64"/>
      <c r="D819" s="99"/>
      <c r="E819" s="301"/>
      <c r="F819" s="301"/>
      <c r="G819" s="301"/>
      <c r="H819" s="301"/>
      <c r="I819" s="301"/>
      <c r="J819" s="301"/>
      <c r="K819" s="301"/>
      <c r="L819" s="301"/>
      <c r="M819" s="301"/>
      <c r="N819" s="301"/>
      <c r="O819" s="301"/>
      <c r="P819" s="301"/>
      <c r="Q819" s="301"/>
      <c r="R819" s="301"/>
      <c r="S819" s="301"/>
      <c r="T819" s="301"/>
      <c r="U819" s="301"/>
      <c r="V819" s="301"/>
      <c r="W819" s="301"/>
      <c r="X819" s="301"/>
      <c r="Y819" s="301"/>
      <c r="Z819" s="301"/>
    </row>
    <row r="820" spans="1:26" ht="19.5" customHeight="1" x14ac:dyDescent="0.2">
      <c r="A820" s="301"/>
      <c r="B820" s="301"/>
      <c r="C820" s="64"/>
      <c r="D820" s="99"/>
      <c r="E820" s="301"/>
      <c r="F820" s="301"/>
      <c r="G820" s="301"/>
      <c r="H820" s="301"/>
      <c r="I820" s="301"/>
      <c r="J820" s="301"/>
      <c r="K820" s="301"/>
      <c r="L820" s="301"/>
      <c r="M820" s="301"/>
      <c r="N820" s="301"/>
      <c r="O820" s="301"/>
      <c r="P820" s="301"/>
      <c r="Q820" s="301"/>
      <c r="R820" s="301"/>
      <c r="S820" s="301"/>
      <c r="T820" s="301"/>
      <c r="U820" s="301"/>
      <c r="V820" s="301"/>
      <c r="W820" s="301"/>
      <c r="X820" s="301"/>
      <c r="Y820" s="301"/>
      <c r="Z820" s="301"/>
    </row>
    <row r="821" spans="1:26" ht="19.5" customHeight="1" x14ac:dyDescent="0.2">
      <c r="A821" s="301"/>
      <c r="B821" s="301"/>
      <c r="C821" s="64"/>
      <c r="D821" s="99"/>
      <c r="E821" s="301"/>
      <c r="F821" s="301"/>
      <c r="G821" s="301"/>
      <c r="H821" s="301"/>
      <c r="I821" s="301"/>
      <c r="J821" s="301"/>
      <c r="K821" s="301"/>
      <c r="L821" s="301"/>
      <c r="M821" s="301"/>
      <c r="N821" s="301"/>
      <c r="O821" s="301"/>
      <c r="P821" s="301"/>
      <c r="Q821" s="301"/>
      <c r="R821" s="301"/>
      <c r="S821" s="301"/>
      <c r="T821" s="301"/>
      <c r="U821" s="301"/>
      <c r="V821" s="301"/>
      <c r="W821" s="301"/>
      <c r="X821" s="301"/>
      <c r="Y821" s="301"/>
      <c r="Z821" s="301"/>
    </row>
    <row r="822" spans="1:26" ht="19.5" customHeight="1" x14ac:dyDescent="0.2">
      <c r="A822" s="301"/>
      <c r="B822" s="301"/>
      <c r="C822" s="64"/>
      <c r="D822" s="99"/>
      <c r="E822" s="301"/>
      <c r="F822" s="301"/>
      <c r="G822" s="301"/>
      <c r="H822" s="301"/>
      <c r="I822" s="301"/>
      <c r="J822" s="301"/>
      <c r="K822" s="301"/>
      <c r="L822" s="301"/>
      <c r="M822" s="301"/>
      <c r="N822" s="301"/>
      <c r="O822" s="301"/>
      <c r="P822" s="301"/>
      <c r="Q822" s="301"/>
      <c r="R822" s="301"/>
      <c r="S822" s="301"/>
      <c r="T822" s="301"/>
      <c r="U822" s="301"/>
      <c r="V822" s="301"/>
      <c r="W822" s="301"/>
      <c r="X822" s="301"/>
      <c r="Y822" s="301"/>
      <c r="Z822" s="301"/>
    </row>
    <row r="823" spans="1:26" ht="19.5" customHeight="1" x14ac:dyDescent="0.2">
      <c r="A823" s="301"/>
      <c r="B823" s="301"/>
      <c r="C823" s="64"/>
      <c r="D823" s="99"/>
      <c r="E823" s="301"/>
      <c r="F823" s="301"/>
      <c r="G823" s="301"/>
      <c r="H823" s="301"/>
      <c r="I823" s="301"/>
      <c r="J823" s="301"/>
      <c r="K823" s="301"/>
      <c r="L823" s="301"/>
      <c r="M823" s="301"/>
      <c r="N823" s="301"/>
      <c r="O823" s="301"/>
      <c r="P823" s="301"/>
      <c r="Q823" s="301"/>
      <c r="R823" s="301"/>
      <c r="S823" s="301"/>
      <c r="T823" s="301"/>
      <c r="U823" s="301"/>
      <c r="V823" s="301"/>
      <c r="W823" s="301"/>
      <c r="X823" s="301"/>
      <c r="Y823" s="301"/>
      <c r="Z823" s="301"/>
    </row>
    <row r="824" spans="1:26" ht="19.5" customHeight="1" x14ac:dyDescent="0.2">
      <c r="A824" s="301"/>
      <c r="B824" s="301"/>
      <c r="C824" s="64"/>
      <c r="D824" s="99"/>
      <c r="E824" s="301"/>
      <c r="F824" s="301"/>
      <c r="G824" s="301"/>
      <c r="H824" s="301"/>
      <c r="I824" s="301"/>
      <c r="J824" s="301"/>
      <c r="K824" s="301"/>
      <c r="L824" s="301"/>
      <c r="M824" s="301"/>
      <c r="N824" s="301"/>
      <c r="O824" s="301"/>
      <c r="P824" s="301"/>
      <c r="Q824" s="301"/>
      <c r="R824" s="301"/>
      <c r="S824" s="301"/>
      <c r="T824" s="301"/>
      <c r="U824" s="301"/>
      <c r="V824" s="301"/>
      <c r="W824" s="301"/>
      <c r="X824" s="301"/>
      <c r="Y824" s="301"/>
      <c r="Z824" s="301"/>
    </row>
    <row r="825" spans="1:26" ht="19.5" customHeight="1" x14ac:dyDescent="0.2">
      <c r="A825" s="301"/>
      <c r="B825" s="301"/>
      <c r="C825" s="64"/>
      <c r="D825" s="99"/>
      <c r="E825" s="301"/>
      <c r="F825" s="301"/>
      <c r="G825" s="301"/>
      <c r="H825" s="301"/>
      <c r="I825" s="301"/>
      <c r="J825" s="301"/>
      <c r="K825" s="301"/>
      <c r="L825" s="301"/>
      <c r="M825" s="301"/>
      <c r="N825" s="301"/>
      <c r="O825" s="301"/>
      <c r="P825" s="301"/>
      <c r="Q825" s="301"/>
      <c r="R825" s="301"/>
      <c r="S825" s="301"/>
      <c r="T825" s="301"/>
      <c r="U825" s="301"/>
      <c r="V825" s="301"/>
      <c r="W825" s="301"/>
      <c r="X825" s="301"/>
      <c r="Y825" s="301"/>
      <c r="Z825" s="301"/>
    </row>
    <row r="826" spans="1:26" ht="19.5" customHeight="1" x14ac:dyDescent="0.2">
      <c r="A826" s="301"/>
      <c r="B826" s="301"/>
      <c r="C826" s="64"/>
      <c r="D826" s="99"/>
      <c r="E826" s="301"/>
      <c r="F826" s="301"/>
      <c r="G826" s="301"/>
      <c r="H826" s="301"/>
      <c r="I826" s="301"/>
      <c r="J826" s="301"/>
      <c r="K826" s="301"/>
      <c r="L826" s="301"/>
      <c r="M826" s="301"/>
      <c r="N826" s="301"/>
      <c r="O826" s="301"/>
      <c r="P826" s="301"/>
      <c r="Q826" s="301"/>
      <c r="R826" s="301"/>
      <c r="S826" s="301"/>
      <c r="T826" s="301"/>
      <c r="U826" s="301"/>
      <c r="V826" s="301"/>
      <c r="W826" s="301"/>
      <c r="X826" s="301"/>
      <c r="Y826" s="301"/>
      <c r="Z826" s="301"/>
    </row>
    <row r="827" spans="1:26" ht="19.5" customHeight="1" x14ac:dyDescent="0.2">
      <c r="A827" s="301"/>
      <c r="B827" s="301"/>
      <c r="C827" s="64"/>
      <c r="D827" s="99"/>
      <c r="E827" s="301"/>
      <c r="F827" s="301"/>
      <c r="G827" s="301"/>
      <c r="H827" s="301"/>
      <c r="I827" s="301"/>
      <c r="J827" s="301"/>
      <c r="K827" s="301"/>
      <c r="L827" s="301"/>
      <c r="M827" s="301"/>
      <c r="N827" s="301"/>
      <c r="O827" s="301"/>
      <c r="P827" s="301"/>
      <c r="Q827" s="301"/>
      <c r="R827" s="301"/>
      <c r="S827" s="301"/>
      <c r="T827" s="301"/>
      <c r="U827" s="301"/>
      <c r="V827" s="301"/>
      <c r="W827" s="301"/>
      <c r="X827" s="301"/>
      <c r="Y827" s="301"/>
      <c r="Z827" s="301"/>
    </row>
    <row r="828" spans="1:26" ht="19.5" customHeight="1" x14ac:dyDescent="0.2">
      <c r="A828" s="301"/>
      <c r="B828" s="301"/>
      <c r="C828" s="64"/>
      <c r="D828" s="99"/>
      <c r="E828" s="301"/>
      <c r="F828" s="301"/>
      <c r="G828" s="301"/>
      <c r="H828" s="301"/>
      <c r="I828" s="301"/>
      <c r="J828" s="301"/>
      <c r="K828" s="301"/>
      <c r="L828" s="301"/>
      <c r="M828" s="301"/>
      <c r="N828" s="301"/>
      <c r="O828" s="301"/>
      <c r="P828" s="301"/>
      <c r="Q828" s="301"/>
      <c r="R828" s="301"/>
      <c r="S828" s="301"/>
      <c r="T828" s="301"/>
      <c r="U828" s="301"/>
      <c r="V828" s="301"/>
      <c r="W828" s="301"/>
      <c r="X828" s="301"/>
      <c r="Y828" s="301"/>
      <c r="Z828" s="301"/>
    </row>
    <row r="829" spans="1:26" ht="19.5" customHeight="1" x14ac:dyDescent="0.2">
      <c r="A829" s="301"/>
      <c r="B829" s="301"/>
      <c r="C829" s="64"/>
      <c r="D829" s="99"/>
      <c r="E829" s="301"/>
      <c r="F829" s="301"/>
      <c r="G829" s="301"/>
      <c r="H829" s="301"/>
      <c r="I829" s="301"/>
      <c r="J829" s="301"/>
      <c r="K829" s="301"/>
      <c r="L829" s="301"/>
      <c r="M829" s="301"/>
      <c r="N829" s="301"/>
      <c r="O829" s="301"/>
      <c r="P829" s="301"/>
      <c r="Q829" s="301"/>
      <c r="R829" s="301"/>
      <c r="S829" s="301"/>
      <c r="T829" s="301"/>
      <c r="U829" s="301"/>
      <c r="V829" s="301"/>
      <c r="W829" s="301"/>
      <c r="X829" s="301"/>
      <c r="Y829" s="301"/>
      <c r="Z829" s="301"/>
    </row>
    <row r="830" spans="1:26" ht="19.5" customHeight="1" x14ac:dyDescent="0.2">
      <c r="A830" s="301"/>
      <c r="B830" s="301"/>
      <c r="C830" s="64"/>
      <c r="D830" s="99"/>
      <c r="E830" s="301"/>
      <c r="F830" s="301"/>
      <c r="G830" s="301"/>
      <c r="H830" s="301"/>
      <c r="I830" s="301"/>
      <c r="J830" s="301"/>
      <c r="K830" s="301"/>
      <c r="L830" s="301"/>
      <c r="M830" s="301"/>
      <c r="N830" s="301"/>
      <c r="O830" s="301"/>
      <c r="P830" s="301"/>
      <c r="Q830" s="301"/>
      <c r="R830" s="301"/>
      <c r="S830" s="301"/>
      <c r="T830" s="301"/>
      <c r="U830" s="301"/>
      <c r="V830" s="301"/>
      <c r="W830" s="301"/>
      <c r="X830" s="301"/>
      <c r="Y830" s="301"/>
      <c r="Z830" s="301"/>
    </row>
    <row r="831" spans="1:26" ht="19.5" customHeight="1" x14ac:dyDescent="0.2">
      <c r="A831" s="301"/>
      <c r="B831" s="301"/>
      <c r="C831" s="64"/>
      <c r="D831" s="99"/>
      <c r="E831" s="301"/>
      <c r="F831" s="301"/>
      <c r="G831" s="301"/>
      <c r="H831" s="301"/>
      <c r="I831" s="301"/>
      <c r="J831" s="301"/>
      <c r="K831" s="301"/>
      <c r="L831" s="301"/>
      <c r="M831" s="301"/>
      <c r="N831" s="301"/>
      <c r="O831" s="301"/>
      <c r="P831" s="301"/>
      <c r="Q831" s="301"/>
      <c r="R831" s="301"/>
      <c r="S831" s="301"/>
      <c r="T831" s="301"/>
      <c r="U831" s="301"/>
      <c r="V831" s="301"/>
      <c r="W831" s="301"/>
      <c r="X831" s="301"/>
      <c r="Y831" s="301"/>
      <c r="Z831" s="301"/>
    </row>
    <row r="832" spans="1:26" ht="19.5" customHeight="1" x14ac:dyDescent="0.2">
      <c r="A832" s="301"/>
      <c r="B832" s="301"/>
      <c r="C832" s="64"/>
      <c r="D832" s="99"/>
      <c r="E832" s="301"/>
      <c r="F832" s="301"/>
      <c r="G832" s="301"/>
      <c r="H832" s="301"/>
      <c r="I832" s="301"/>
      <c r="J832" s="301"/>
      <c r="K832" s="301"/>
      <c r="L832" s="301"/>
      <c r="M832" s="301"/>
      <c r="N832" s="301"/>
      <c r="O832" s="301"/>
      <c r="P832" s="301"/>
      <c r="Q832" s="301"/>
      <c r="R832" s="301"/>
      <c r="S832" s="301"/>
      <c r="T832" s="301"/>
      <c r="U832" s="301"/>
      <c r="V832" s="301"/>
      <c r="W832" s="301"/>
      <c r="X832" s="301"/>
      <c r="Y832" s="301"/>
      <c r="Z832" s="301"/>
    </row>
    <row r="833" spans="1:26" ht="19.5" customHeight="1" x14ac:dyDescent="0.2">
      <c r="A833" s="301"/>
      <c r="B833" s="301"/>
      <c r="C833" s="64"/>
      <c r="D833" s="99"/>
      <c r="E833" s="301"/>
      <c r="F833" s="301"/>
      <c r="G833" s="301"/>
      <c r="H833" s="301"/>
      <c r="I833" s="301"/>
      <c r="J833" s="301"/>
      <c r="K833" s="301"/>
      <c r="L833" s="301"/>
      <c r="M833" s="301"/>
      <c r="N833" s="301"/>
      <c r="O833" s="301"/>
      <c r="P833" s="301"/>
      <c r="Q833" s="301"/>
      <c r="R833" s="301"/>
      <c r="S833" s="301"/>
      <c r="T833" s="301"/>
      <c r="U833" s="301"/>
      <c r="V833" s="301"/>
      <c r="W833" s="301"/>
      <c r="X833" s="301"/>
      <c r="Y833" s="301"/>
      <c r="Z833" s="301"/>
    </row>
    <row r="834" spans="1:26" ht="19.5" customHeight="1" x14ac:dyDescent="0.2">
      <c r="A834" s="301"/>
      <c r="B834" s="301"/>
      <c r="C834" s="64"/>
      <c r="D834" s="99"/>
      <c r="E834" s="301"/>
      <c r="F834" s="301"/>
      <c r="G834" s="301"/>
      <c r="H834" s="301"/>
      <c r="I834" s="301"/>
      <c r="J834" s="301"/>
      <c r="K834" s="301"/>
      <c r="L834" s="301"/>
      <c r="M834" s="301"/>
      <c r="N834" s="301"/>
      <c r="O834" s="301"/>
      <c r="P834" s="301"/>
      <c r="Q834" s="301"/>
      <c r="R834" s="301"/>
      <c r="S834" s="301"/>
      <c r="T834" s="301"/>
      <c r="U834" s="301"/>
      <c r="V834" s="301"/>
      <c r="W834" s="301"/>
      <c r="X834" s="301"/>
      <c r="Y834" s="301"/>
      <c r="Z834" s="301"/>
    </row>
    <row r="835" spans="1:26" ht="19.5" customHeight="1" x14ac:dyDescent="0.2">
      <c r="A835" s="301"/>
      <c r="B835" s="301"/>
      <c r="C835" s="64"/>
      <c r="D835" s="99"/>
      <c r="E835" s="301"/>
      <c r="F835" s="301"/>
      <c r="G835" s="301"/>
      <c r="H835" s="301"/>
      <c r="I835" s="301"/>
      <c r="J835" s="301"/>
      <c r="K835" s="301"/>
      <c r="L835" s="301"/>
      <c r="M835" s="301"/>
      <c r="N835" s="301"/>
      <c r="O835" s="301"/>
      <c r="P835" s="301"/>
      <c r="Q835" s="301"/>
      <c r="R835" s="301"/>
      <c r="S835" s="301"/>
      <c r="T835" s="301"/>
      <c r="U835" s="301"/>
      <c r="V835" s="301"/>
      <c r="W835" s="301"/>
      <c r="X835" s="301"/>
      <c r="Y835" s="301"/>
      <c r="Z835" s="301"/>
    </row>
    <row r="836" spans="1:26" ht="19.5" customHeight="1" x14ac:dyDescent="0.2">
      <c r="A836" s="301"/>
      <c r="B836" s="301"/>
      <c r="C836" s="64"/>
      <c r="D836" s="99"/>
      <c r="E836" s="301"/>
      <c r="F836" s="301"/>
      <c r="G836" s="301"/>
      <c r="H836" s="301"/>
      <c r="I836" s="301"/>
      <c r="J836" s="301"/>
      <c r="K836" s="301"/>
      <c r="L836" s="301"/>
      <c r="M836" s="301"/>
      <c r="N836" s="301"/>
      <c r="O836" s="301"/>
      <c r="P836" s="301"/>
      <c r="Q836" s="301"/>
      <c r="R836" s="301"/>
      <c r="S836" s="301"/>
      <c r="T836" s="301"/>
      <c r="U836" s="301"/>
      <c r="V836" s="301"/>
      <c r="W836" s="301"/>
      <c r="X836" s="301"/>
      <c r="Y836" s="301"/>
      <c r="Z836" s="301"/>
    </row>
    <row r="837" spans="1:26" ht="19.5" customHeight="1" x14ac:dyDescent="0.2">
      <c r="A837" s="301"/>
      <c r="B837" s="301"/>
      <c r="C837" s="64"/>
      <c r="D837" s="99"/>
      <c r="E837" s="301"/>
      <c r="F837" s="301"/>
      <c r="G837" s="301"/>
      <c r="H837" s="301"/>
      <c r="I837" s="301"/>
      <c r="J837" s="301"/>
      <c r="K837" s="301"/>
      <c r="L837" s="301"/>
      <c r="M837" s="301"/>
      <c r="N837" s="301"/>
      <c r="O837" s="301"/>
      <c r="P837" s="301"/>
      <c r="Q837" s="301"/>
      <c r="R837" s="301"/>
      <c r="S837" s="301"/>
      <c r="T837" s="301"/>
      <c r="U837" s="301"/>
      <c r="V837" s="301"/>
      <c r="W837" s="301"/>
      <c r="X837" s="301"/>
      <c r="Y837" s="301"/>
      <c r="Z837" s="301"/>
    </row>
    <row r="838" spans="1:26" ht="19.5" customHeight="1" x14ac:dyDescent="0.2">
      <c r="A838" s="301"/>
      <c r="B838" s="301"/>
      <c r="C838" s="64"/>
      <c r="D838" s="99"/>
      <c r="E838" s="301"/>
      <c r="F838" s="301"/>
      <c r="G838" s="301"/>
      <c r="H838" s="301"/>
      <c r="I838" s="301"/>
      <c r="J838" s="301"/>
      <c r="K838" s="301"/>
      <c r="L838" s="301"/>
      <c r="M838" s="301"/>
      <c r="N838" s="301"/>
      <c r="O838" s="301"/>
      <c r="P838" s="301"/>
      <c r="Q838" s="301"/>
      <c r="R838" s="301"/>
      <c r="S838" s="301"/>
      <c r="T838" s="301"/>
      <c r="U838" s="301"/>
      <c r="V838" s="301"/>
      <c r="W838" s="301"/>
      <c r="X838" s="301"/>
      <c r="Y838" s="301"/>
      <c r="Z838" s="301"/>
    </row>
    <row r="839" spans="1:26" ht="19.5" customHeight="1" x14ac:dyDescent="0.2">
      <c r="A839" s="301"/>
      <c r="B839" s="301"/>
      <c r="C839" s="64"/>
      <c r="D839" s="99"/>
      <c r="E839" s="301"/>
      <c r="F839" s="301"/>
      <c r="G839" s="301"/>
      <c r="H839" s="301"/>
      <c r="I839" s="301"/>
      <c r="J839" s="301"/>
      <c r="K839" s="301"/>
      <c r="L839" s="301"/>
      <c r="M839" s="301"/>
      <c r="N839" s="301"/>
      <c r="O839" s="301"/>
      <c r="P839" s="301"/>
      <c r="Q839" s="301"/>
      <c r="R839" s="301"/>
      <c r="S839" s="301"/>
      <c r="T839" s="301"/>
      <c r="U839" s="301"/>
      <c r="V839" s="301"/>
      <c r="W839" s="301"/>
      <c r="X839" s="301"/>
      <c r="Y839" s="301"/>
      <c r="Z839" s="301"/>
    </row>
    <row r="840" spans="1:26" ht="19.5" customHeight="1" x14ac:dyDescent="0.2">
      <c r="A840" s="301"/>
      <c r="B840" s="301"/>
      <c r="C840" s="64"/>
      <c r="D840" s="99"/>
      <c r="E840" s="301"/>
      <c r="F840" s="301"/>
      <c r="G840" s="301"/>
      <c r="H840" s="301"/>
      <c r="I840" s="301"/>
      <c r="J840" s="301"/>
      <c r="K840" s="301"/>
      <c r="L840" s="301"/>
      <c r="M840" s="301"/>
      <c r="N840" s="301"/>
      <c r="O840" s="301"/>
      <c r="P840" s="301"/>
      <c r="Q840" s="301"/>
      <c r="R840" s="301"/>
      <c r="S840" s="301"/>
      <c r="T840" s="301"/>
      <c r="U840" s="301"/>
      <c r="V840" s="301"/>
      <c r="W840" s="301"/>
      <c r="X840" s="301"/>
      <c r="Y840" s="301"/>
      <c r="Z840" s="301"/>
    </row>
    <row r="841" spans="1:26" ht="19.5" customHeight="1" x14ac:dyDescent="0.2">
      <c r="A841" s="301"/>
      <c r="B841" s="301"/>
      <c r="C841" s="64"/>
      <c r="D841" s="99"/>
      <c r="E841" s="301"/>
      <c r="F841" s="301"/>
      <c r="G841" s="301"/>
      <c r="H841" s="301"/>
      <c r="I841" s="301"/>
      <c r="J841" s="301"/>
      <c r="K841" s="301"/>
      <c r="L841" s="301"/>
      <c r="M841" s="301"/>
      <c r="N841" s="301"/>
      <c r="O841" s="301"/>
      <c r="P841" s="301"/>
      <c r="Q841" s="301"/>
      <c r="R841" s="301"/>
      <c r="S841" s="301"/>
      <c r="T841" s="301"/>
      <c r="U841" s="301"/>
      <c r="V841" s="301"/>
      <c r="W841" s="301"/>
      <c r="X841" s="301"/>
      <c r="Y841" s="301"/>
      <c r="Z841" s="301"/>
    </row>
    <row r="842" spans="1:26" ht="19.5" customHeight="1" x14ac:dyDescent="0.2">
      <c r="A842" s="301"/>
      <c r="B842" s="301"/>
      <c r="C842" s="64"/>
      <c r="D842" s="99"/>
      <c r="E842" s="301"/>
      <c r="F842" s="301"/>
      <c r="G842" s="301"/>
      <c r="H842" s="301"/>
      <c r="I842" s="301"/>
      <c r="J842" s="301"/>
      <c r="K842" s="301"/>
      <c r="L842" s="301"/>
      <c r="M842" s="301"/>
      <c r="N842" s="301"/>
      <c r="O842" s="301"/>
      <c r="P842" s="301"/>
      <c r="Q842" s="301"/>
      <c r="R842" s="301"/>
      <c r="S842" s="301"/>
      <c r="T842" s="301"/>
      <c r="U842" s="301"/>
      <c r="V842" s="301"/>
      <c r="W842" s="301"/>
      <c r="X842" s="301"/>
      <c r="Y842" s="301"/>
      <c r="Z842" s="301"/>
    </row>
    <row r="843" spans="1:26" ht="19.5" customHeight="1" x14ac:dyDescent="0.2">
      <c r="A843" s="301"/>
      <c r="B843" s="301"/>
      <c r="C843" s="64"/>
      <c r="D843" s="99"/>
      <c r="E843" s="301"/>
      <c r="F843" s="301"/>
      <c r="G843" s="301"/>
      <c r="H843" s="301"/>
      <c r="I843" s="301"/>
      <c r="J843" s="301"/>
      <c r="K843" s="301"/>
      <c r="L843" s="301"/>
      <c r="M843" s="301"/>
      <c r="N843" s="301"/>
      <c r="O843" s="301"/>
      <c r="P843" s="301"/>
      <c r="Q843" s="301"/>
      <c r="R843" s="301"/>
      <c r="S843" s="301"/>
      <c r="T843" s="301"/>
      <c r="U843" s="301"/>
      <c r="V843" s="301"/>
      <c r="W843" s="301"/>
      <c r="X843" s="301"/>
      <c r="Y843" s="301"/>
      <c r="Z843" s="301"/>
    </row>
    <row r="844" spans="1:26" ht="19.5" customHeight="1" x14ac:dyDescent="0.2">
      <c r="A844" s="301"/>
      <c r="B844" s="301"/>
      <c r="C844" s="64"/>
      <c r="D844" s="99"/>
      <c r="E844" s="301"/>
      <c r="F844" s="301"/>
      <c r="G844" s="301"/>
      <c r="H844" s="301"/>
      <c r="I844" s="301"/>
      <c r="J844" s="301"/>
      <c r="K844" s="301"/>
      <c r="L844" s="301"/>
      <c r="M844" s="301"/>
      <c r="N844" s="301"/>
      <c r="O844" s="301"/>
      <c r="P844" s="301"/>
      <c r="Q844" s="301"/>
      <c r="R844" s="301"/>
      <c r="S844" s="301"/>
      <c r="T844" s="301"/>
      <c r="U844" s="301"/>
      <c r="V844" s="301"/>
      <c r="W844" s="301"/>
      <c r="X844" s="301"/>
      <c r="Y844" s="301"/>
      <c r="Z844" s="301"/>
    </row>
    <row r="845" spans="1:26" ht="19.5" customHeight="1" x14ac:dyDescent="0.2">
      <c r="A845" s="301"/>
      <c r="B845" s="301"/>
      <c r="C845" s="64"/>
      <c r="D845" s="99"/>
      <c r="E845" s="301"/>
      <c r="F845" s="301"/>
      <c r="G845" s="301"/>
      <c r="H845" s="301"/>
      <c r="I845" s="301"/>
      <c r="J845" s="301"/>
      <c r="K845" s="301"/>
      <c r="L845" s="301"/>
      <c r="M845" s="301"/>
      <c r="N845" s="301"/>
      <c r="O845" s="301"/>
      <c r="P845" s="301"/>
      <c r="Q845" s="301"/>
      <c r="R845" s="301"/>
      <c r="S845" s="301"/>
      <c r="T845" s="301"/>
      <c r="U845" s="301"/>
      <c r="V845" s="301"/>
      <c r="W845" s="301"/>
      <c r="X845" s="301"/>
      <c r="Y845" s="301"/>
      <c r="Z845" s="301"/>
    </row>
    <row r="846" spans="1:26" ht="19.5" customHeight="1" x14ac:dyDescent="0.2">
      <c r="A846" s="301"/>
      <c r="B846" s="301"/>
      <c r="C846" s="64"/>
      <c r="D846" s="99"/>
      <c r="E846" s="301"/>
      <c r="F846" s="301"/>
      <c r="G846" s="301"/>
      <c r="H846" s="301"/>
      <c r="I846" s="301"/>
      <c r="J846" s="301"/>
      <c r="K846" s="301"/>
      <c r="L846" s="301"/>
      <c r="M846" s="301"/>
      <c r="N846" s="301"/>
      <c r="O846" s="301"/>
      <c r="P846" s="301"/>
      <c r="Q846" s="301"/>
      <c r="R846" s="301"/>
      <c r="S846" s="301"/>
      <c r="T846" s="301"/>
      <c r="U846" s="301"/>
      <c r="V846" s="301"/>
      <c r="W846" s="301"/>
      <c r="X846" s="301"/>
      <c r="Y846" s="301"/>
      <c r="Z846" s="301"/>
    </row>
    <row r="847" spans="1:26" ht="19.5" customHeight="1" x14ac:dyDescent="0.2">
      <c r="A847" s="301"/>
      <c r="B847" s="301"/>
      <c r="C847" s="64"/>
      <c r="D847" s="99"/>
      <c r="E847" s="301"/>
      <c r="F847" s="301"/>
      <c r="G847" s="301"/>
      <c r="H847" s="301"/>
      <c r="I847" s="301"/>
      <c r="J847" s="301"/>
      <c r="K847" s="301"/>
      <c r="L847" s="301"/>
      <c r="M847" s="301"/>
      <c r="N847" s="301"/>
      <c r="O847" s="301"/>
      <c r="P847" s="301"/>
      <c r="Q847" s="301"/>
      <c r="R847" s="301"/>
      <c r="S847" s="301"/>
      <c r="T847" s="301"/>
      <c r="U847" s="301"/>
      <c r="V847" s="301"/>
      <c r="W847" s="301"/>
      <c r="X847" s="301"/>
      <c r="Y847" s="301"/>
      <c r="Z847" s="301"/>
    </row>
    <row r="848" spans="1:26" ht="19.5" customHeight="1" x14ac:dyDescent="0.2">
      <c r="A848" s="301"/>
      <c r="B848" s="301"/>
      <c r="C848" s="64"/>
      <c r="D848" s="99"/>
      <c r="E848" s="301"/>
      <c r="F848" s="301"/>
      <c r="G848" s="301"/>
      <c r="H848" s="301"/>
      <c r="I848" s="301"/>
      <c r="J848" s="301"/>
      <c r="K848" s="301"/>
      <c r="L848" s="301"/>
      <c r="M848" s="301"/>
      <c r="N848" s="301"/>
      <c r="O848" s="301"/>
      <c r="P848" s="301"/>
      <c r="Q848" s="301"/>
      <c r="R848" s="301"/>
      <c r="S848" s="301"/>
      <c r="T848" s="301"/>
      <c r="U848" s="301"/>
      <c r="V848" s="301"/>
      <c r="W848" s="301"/>
      <c r="X848" s="301"/>
      <c r="Y848" s="301"/>
      <c r="Z848" s="301"/>
    </row>
    <row r="849" spans="1:26" ht="19.5" customHeight="1" x14ac:dyDescent="0.2">
      <c r="A849" s="301"/>
      <c r="B849" s="301"/>
      <c r="C849" s="64"/>
      <c r="D849" s="99"/>
      <c r="E849" s="301"/>
      <c r="F849" s="301"/>
      <c r="G849" s="301"/>
      <c r="H849" s="301"/>
      <c r="I849" s="301"/>
      <c r="J849" s="301"/>
      <c r="K849" s="301"/>
      <c r="L849" s="301"/>
      <c r="M849" s="301"/>
      <c r="N849" s="301"/>
      <c r="O849" s="301"/>
      <c r="P849" s="301"/>
      <c r="Q849" s="301"/>
      <c r="R849" s="301"/>
      <c r="S849" s="301"/>
      <c r="T849" s="301"/>
      <c r="U849" s="301"/>
      <c r="V849" s="301"/>
      <c r="W849" s="301"/>
      <c r="X849" s="301"/>
      <c r="Y849" s="301"/>
      <c r="Z849" s="301"/>
    </row>
    <row r="850" spans="1:26" ht="19.5" customHeight="1" x14ac:dyDescent="0.2">
      <c r="A850" s="301"/>
      <c r="B850" s="301"/>
      <c r="C850" s="64"/>
      <c r="D850" s="99"/>
      <c r="E850" s="301"/>
      <c r="F850" s="301"/>
      <c r="G850" s="301"/>
      <c r="H850" s="301"/>
      <c r="I850" s="301"/>
      <c r="J850" s="301"/>
      <c r="K850" s="301"/>
      <c r="L850" s="301"/>
      <c r="M850" s="301"/>
      <c r="N850" s="301"/>
      <c r="O850" s="301"/>
      <c r="P850" s="301"/>
      <c r="Q850" s="301"/>
      <c r="R850" s="301"/>
      <c r="S850" s="301"/>
      <c r="T850" s="301"/>
      <c r="U850" s="301"/>
      <c r="V850" s="301"/>
      <c r="W850" s="301"/>
      <c r="X850" s="301"/>
      <c r="Y850" s="301"/>
      <c r="Z850" s="301"/>
    </row>
    <row r="851" spans="1:26" ht="19.5" customHeight="1" x14ac:dyDescent="0.2">
      <c r="A851" s="301"/>
      <c r="B851" s="301"/>
      <c r="C851" s="64"/>
      <c r="D851" s="99"/>
      <c r="E851" s="301"/>
      <c r="F851" s="301"/>
      <c r="G851" s="301"/>
      <c r="H851" s="301"/>
      <c r="I851" s="301"/>
      <c r="J851" s="301"/>
      <c r="K851" s="301"/>
      <c r="L851" s="301"/>
      <c r="M851" s="301"/>
      <c r="N851" s="301"/>
      <c r="O851" s="301"/>
      <c r="P851" s="301"/>
      <c r="Q851" s="301"/>
      <c r="R851" s="301"/>
      <c r="S851" s="301"/>
      <c r="T851" s="301"/>
      <c r="U851" s="301"/>
      <c r="V851" s="301"/>
      <c r="W851" s="301"/>
      <c r="X851" s="301"/>
      <c r="Y851" s="301"/>
      <c r="Z851" s="301"/>
    </row>
    <row r="852" spans="1:26" ht="19.5" customHeight="1" x14ac:dyDescent="0.2">
      <c r="A852" s="301"/>
      <c r="B852" s="301"/>
      <c r="C852" s="64"/>
      <c r="D852" s="99"/>
      <c r="E852" s="301"/>
      <c r="F852" s="301"/>
      <c r="G852" s="301"/>
      <c r="H852" s="301"/>
      <c r="I852" s="301"/>
      <c r="J852" s="301"/>
      <c r="K852" s="301"/>
      <c r="L852" s="301"/>
      <c r="M852" s="301"/>
      <c r="N852" s="301"/>
      <c r="O852" s="301"/>
      <c r="P852" s="301"/>
      <c r="Q852" s="301"/>
      <c r="R852" s="301"/>
      <c r="S852" s="301"/>
      <c r="T852" s="301"/>
      <c r="U852" s="301"/>
      <c r="V852" s="301"/>
      <c r="W852" s="301"/>
      <c r="X852" s="301"/>
      <c r="Y852" s="301"/>
      <c r="Z852" s="301"/>
    </row>
    <row r="853" spans="1:26" ht="19.5" customHeight="1" x14ac:dyDescent="0.2">
      <c r="A853" s="301"/>
      <c r="B853" s="301"/>
      <c r="C853" s="64"/>
      <c r="D853" s="99"/>
      <c r="E853" s="301"/>
      <c r="F853" s="301"/>
      <c r="G853" s="301"/>
      <c r="H853" s="301"/>
      <c r="I853" s="301"/>
      <c r="J853" s="301"/>
      <c r="K853" s="301"/>
      <c r="L853" s="301"/>
      <c r="M853" s="301"/>
      <c r="N853" s="301"/>
      <c r="O853" s="301"/>
      <c r="P853" s="301"/>
      <c r="Q853" s="301"/>
      <c r="R853" s="301"/>
      <c r="S853" s="301"/>
      <c r="T853" s="301"/>
      <c r="U853" s="301"/>
      <c r="V853" s="301"/>
      <c r="W853" s="301"/>
      <c r="X853" s="301"/>
      <c r="Y853" s="301"/>
      <c r="Z853" s="301"/>
    </row>
    <row r="854" spans="1:26" ht="19.5" customHeight="1" x14ac:dyDescent="0.2">
      <c r="A854" s="301"/>
      <c r="B854" s="301"/>
      <c r="C854" s="64"/>
      <c r="D854" s="99"/>
      <c r="E854" s="301"/>
      <c r="F854" s="301"/>
      <c r="G854" s="301"/>
      <c r="H854" s="301"/>
      <c r="I854" s="301"/>
      <c r="J854" s="301"/>
      <c r="K854" s="301"/>
      <c r="L854" s="301"/>
      <c r="M854" s="301"/>
      <c r="N854" s="301"/>
      <c r="O854" s="301"/>
      <c r="P854" s="301"/>
      <c r="Q854" s="301"/>
      <c r="R854" s="301"/>
      <c r="S854" s="301"/>
      <c r="T854" s="301"/>
      <c r="U854" s="301"/>
      <c r="V854" s="301"/>
      <c r="W854" s="301"/>
      <c r="X854" s="301"/>
      <c r="Y854" s="301"/>
      <c r="Z854" s="301"/>
    </row>
    <row r="855" spans="1:26" ht="19.5" customHeight="1" x14ac:dyDescent="0.2">
      <c r="A855" s="301"/>
      <c r="B855" s="301"/>
      <c r="C855" s="64"/>
      <c r="D855" s="99"/>
      <c r="E855" s="301"/>
      <c r="F855" s="301"/>
      <c r="G855" s="301"/>
      <c r="H855" s="301"/>
      <c r="I855" s="301"/>
      <c r="J855" s="301"/>
      <c r="K855" s="301"/>
      <c r="L855" s="301"/>
      <c r="M855" s="301"/>
      <c r="N855" s="301"/>
      <c r="O855" s="301"/>
      <c r="P855" s="301"/>
      <c r="Q855" s="301"/>
      <c r="R855" s="301"/>
      <c r="S855" s="301"/>
      <c r="T855" s="301"/>
      <c r="U855" s="301"/>
      <c r="V855" s="301"/>
      <c r="W855" s="301"/>
      <c r="X855" s="301"/>
      <c r="Y855" s="301"/>
      <c r="Z855" s="301"/>
    </row>
    <row r="856" spans="1:26" ht="19.5" customHeight="1" x14ac:dyDescent="0.2">
      <c r="A856" s="301"/>
      <c r="B856" s="301"/>
      <c r="C856" s="64"/>
      <c r="D856" s="99"/>
      <c r="E856" s="301"/>
      <c r="F856" s="301"/>
      <c r="G856" s="301"/>
      <c r="H856" s="301"/>
      <c r="I856" s="301"/>
      <c r="J856" s="301"/>
      <c r="K856" s="301"/>
      <c r="L856" s="301"/>
      <c r="M856" s="301"/>
      <c r="N856" s="301"/>
      <c r="O856" s="301"/>
      <c r="P856" s="301"/>
      <c r="Q856" s="301"/>
      <c r="R856" s="301"/>
      <c r="S856" s="301"/>
      <c r="T856" s="301"/>
      <c r="U856" s="301"/>
      <c r="V856" s="301"/>
      <c r="W856" s="301"/>
      <c r="X856" s="301"/>
      <c r="Y856" s="301"/>
      <c r="Z856" s="301"/>
    </row>
    <row r="857" spans="1:26" ht="19.5" customHeight="1" x14ac:dyDescent="0.2">
      <c r="A857" s="301"/>
      <c r="B857" s="301"/>
      <c r="C857" s="64"/>
      <c r="D857" s="99"/>
      <c r="E857" s="301"/>
      <c r="F857" s="301"/>
      <c r="G857" s="301"/>
      <c r="H857" s="301"/>
      <c r="I857" s="301"/>
      <c r="J857" s="301"/>
      <c r="K857" s="301"/>
      <c r="L857" s="301"/>
      <c r="M857" s="301"/>
      <c r="N857" s="301"/>
      <c r="O857" s="301"/>
      <c r="P857" s="301"/>
      <c r="Q857" s="301"/>
      <c r="R857" s="301"/>
      <c r="S857" s="301"/>
      <c r="T857" s="301"/>
      <c r="U857" s="301"/>
      <c r="V857" s="301"/>
      <c r="W857" s="301"/>
      <c r="X857" s="301"/>
      <c r="Y857" s="301"/>
      <c r="Z857" s="301"/>
    </row>
    <row r="858" spans="1:26" ht="19.5" customHeight="1" x14ac:dyDescent="0.2">
      <c r="A858" s="301"/>
      <c r="B858" s="301"/>
      <c r="C858" s="64"/>
      <c r="D858" s="99"/>
      <c r="E858" s="301"/>
      <c r="F858" s="301"/>
      <c r="G858" s="301"/>
      <c r="H858" s="301"/>
      <c r="I858" s="301"/>
      <c r="J858" s="301"/>
      <c r="K858" s="301"/>
      <c r="L858" s="301"/>
      <c r="M858" s="301"/>
      <c r="N858" s="301"/>
      <c r="O858" s="301"/>
      <c r="P858" s="301"/>
      <c r="Q858" s="301"/>
      <c r="R858" s="301"/>
      <c r="S858" s="301"/>
      <c r="T858" s="301"/>
      <c r="U858" s="301"/>
      <c r="V858" s="301"/>
      <c r="W858" s="301"/>
      <c r="X858" s="301"/>
      <c r="Y858" s="301"/>
      <c r="Z858" s="301"/>
    </row>
    <row r="859" spans="1:26" ht="19.5" customHeight="1" x14ac:dyDescent="0.2">
      <c r="A859" s="301"/>
      <c r="B859" s="301"/>
      <c r="C859" s="64"/>
      <c r="D859" s="99"/>
      <c r="E859" s="301"/>
      <c r="F859" s="301"/>
      <c r="G859" s="301"/>
      <c r="H859" s="301"/>
      <c r="I859" s="301"/>
      <c r="J859" s="301"/>
      <c r="K859" s="301"/>
      <c r="L859" s="301"/>
      <c r="M859" s="301"/>
      <c r="N859" s="301"/>
      <c r="O859" s="301"/>
      <c r="P859" s="301"/>
      <c r="Q859" s="301"/>
      <c r="R859" s="301"/>
      <c r="S859" s="301"/>
      <c r="T859" s="301"/>
      <c r="U859" s="301"/>
      <c r="V859" s="301"/>
      <c r="W859" s="301"/>
      <c r="X859" s="301"/>
      <c r="Y859" s="301"/>
      <c r="Z859" s="301"/>
    </row>
    <row r="860" spans="1:26" ht="19.5" customHeight="1" x14ac:dyDescent="0.2">
      <c r="A860" s="301"/>
      <c r="B860" s="301"/>
      <c r="C860" s="64"/>
      <c r="D860" s="99"/>
      <c r="E860" s="301"/>
      <c r="F860" s="301"/>
      <c r="G860" s="301"/>
      <c r="H860" s="301"/>
      <c r="I860" s="301"/>
      <c r="J860" s="301"/>
      <c r="K860" s="301"/>
      <c r="L860" s="301"/>
      <c r="M860" s="301"/>
      <c r="N860" s="301"/>
      <c r="O860" s="301"/>
      <c r="P860" s="301"/>
      <c r="Q860" s="301"/>
      <c r="R860" s="301"/>
      <c r="S860" s="301"/>
      <c r="T860" s="301"/>
      <c r="U860" s="301"/>
      <c r="V860" s="301"/>
      <c r="W860" s="301"/>
      <c r="X860" s="301"/>
      <c r="Y860" s="301"/>
      <c r="Z860" s="301"/>
    </row>
    <row r="861" spans="1:26" ht="19.5" customHeight="1" x14ac:dyDescent="0.2">
      <c r="A861" s="301"/>
      <c r="B861" s="301"/>
      <c r="C861" s="64"/>
      <c r="D861" s="99"/>
      <c r="E861" s="301"/>
      <c r="F861" s="301"/>
      <c r="G861" s="301"/>
      <c r="H861" s="301"/>
      <c r="I861" s="301"/>
      <c r="J861" s="301"/>
      <c r="K861" s="301"/>
      <c r="L861" s="301"/>
      <c r="M861" s="301"/>
      <c r="N861" s="301"/>
      <c r="O861" s="301"/>
      <c r="P861" s="301"/>
      <c r="Q861" s="301"/>
      <c r="R861" s="301"/>
      <c r="S861" s="301"/>
      <c r="T861" s="301"/>
      <c r="U861" s="301"/>
      <c r="V861" s="301"/>
      <c r="W861" s="301"/>
      <c r="X861" s="301"/>
      <c r="Y861" s="301"/>
      <c r="Z861" s="301"/>
    </row>
    <row r="862" spans="1:26" ht="19.5" customHeight="1" x14ac:dyDescent="0.2">
      <c r="A862" s="301"/>
      <c r="B862" s="301"/>
      <c r="C862" s="64"/>
      <c r="D862" s="99"/>
      <c r="E862" s="301"/>
      <c r="F862" s="301"/>
      <c r="G862" s="301"/>
      <c r="H862" s="301"/>
      <c r="I862" s="301"/>
      <c r="J862" s="301"/>
      <c r="K862" s="301"/>
      <c r="L862" s="301"/>
      <c r="M862" s="301"/>
      <c r="N862" s="301"/>
      <c r="O862" s="301"/>
      <c r="P862" s="301"/>
      <c r="Q862" s="301"/>
      <c r="R862" s="301"/>
      <c r="S862" s="301"/>
      <c r="T862" s="301"/>
      <c r="U862" s="301"/>
      <c r="V862" s="301"/>
      <c r="W862" s="301"/>
      <c r="X862" s="301"/>
      <c r="Y862" s="301"/>
      <c r="Z862" s="301"/>
    </row>
    <row r="863" spans="1:26" ht="19.5" customHeight="1" x14ac:dyDescent="0.2">
      <c r="A863" s="301"/>
      <c r="B863" s="301"/>
      <c r="C863" s="64"/>
      <c r="D863" s="99"/>
      <c r="E863" s="301"/>
      <c r="F863" s="301"/>
      <c r="G863" s="301"/>
      <c r="H863" s="301"/>
      <c r="I863" s="301"/>
      <c r="J863" s="301"/>
      <c r="K863" s="301"/>
      <c r="L863" s="301"/>
      <c r="M863" s="301"/>
      <c r="N863" s="301"/>
      <c r="O863" s="301"/>
      <c r="P863" s="301"/>
      <c r="Q863" s="301"/>
      <c r="R863" s="301"/>
      <c r="S863" s="301"/>
      <c r="T863" s="301"/>
      <c r="U863" s="301"/>
      <c r="V863" s="301"/>
      <c r="W863" s="301"/>
      <c r="X863" s="301"/>
      <c r="Y863" s="301"/>
      <c r="Z863" s="301"/>
    </row>
    <row r="864" spans="1:26" ht="19.5" customHeight="1" x14ac:dyDescent="0.2">
      <c r="A864" s="301"/>
      <c r="B864" s="301"/>
      <c r="C864" s="64"/>
      <c r="D864" s="99"/>
      <c r="E864" s="301"/>
      <c r="F864" s="301"/>
      <c r="G864" s="301"/>
      <c r="H864" s="301"/>
      <c r="I864" s="301"/>
      <c r="J864" s="301"/>
      <c r="K864" s="301"/>
      <c r="L864" s="301"/>
      <c r="M864" s="301"/>
      <c r="N864" s="301"/>
      <c r="O864" s="301"/>
      <c r="P864" s="301"/>
      <c r="Q864" s="301"/>
      <c r="R864" s="301"/>
      <c r="S864" s="301"/>
      <c r="T864" s="301"/>
      <c r="U864" s="301"/>
      <c r="V864" s="301"/>
      <c r="W864" s="301"/>
      <c r="X864" s="301"/>
      <c r="Y864" s="301"/>
      <c r="Z864" s="301"/>
    </row>
    <row r="865" spans="1:26" ht="19.5" customHeight="1" x14ac:dyDescent="0.2">
      <c r="A865" s="301"/>
      <c r="B865" s="301"/>
      <c r="C865" s="64"/>
      <c r="D865" s="99"/>
      <c r="E865" s="301"/>
      <c r="F865" s="301"/>
      <c r="G865" s="301"/>
      <c r="H865" s="301"/>
      <c r="I865" s="301"/>
      <c r="J865" s="301"/>
      <c r="K865" s="301"/>
      <c r="L865" s="301"/>
      <c r="M865" s="301"/>
      <c r="N865" s="301"/>
      <c r="O865" s="301"/>
      <c r="P865" s="301"/>
      <c r="Q865" s="301"/>
      <c r="R865" s="301"/>
      <c r="S865" s="301"/>
      <c r="T865" s="301"/>
      <c r="U865" s="301"/>
      <c r="V865" s="301"/>
      <c r="W865" s="301"/>
      <c r="X865" s="301"/>
      <c r="Y865" s="301"/>
      <c r="Z865" s="301"/>
    </row>
    <row r="866" spans="1:26" ht="19.5" customHeight="1" x14ac:dyDescent="0.2">
      <c r="A866" s="301"/>
      <c r="B866" s="301"/>
      <c r="C866" s="64"/>
      <c r="D866" s="99"/>
      <c r="E866" s="301"/>
      <c r="F866" s="301"/>
      <c r="G866" s="301"/>
      <c r="H866" s="301"/>
      <c r="I866" s="301"/>
      <c r="J866" s="301"/>
      <c r="K866" s="301"/>
      <c r="L866" s="301"/>
      <c r="M866" s="301"/>
      <c r="N866" s="301"/>
      <c r="O866" s="301"/>
      <c r="P866" s="301"/>
      <c r="Q866" s="301"/>
      <c r="R866" s="301"/>
      <c r="S866" s="301"/>
      <c r="T866" s="301"/>
      <c r="U866" s="301"/>
      <c r="V866" s="301"/>
      <c r="W866" s="301"/>
      <c r="X866" s="301"/>
      <c r="Y866" s="301"/>
      <c r="Z866" s="301"/>
    </row>
    <row r="867" spans="1:26" ht="19.5" customHeight="1" x14ac:dyDescent="0.2">
      <c r="A867" s="301"/>
      <c r="B867" s="301"/>
      <c r="C867" s="64"/>
      <c r="D867" s="99"/>
      <c r="E867" s="301"/>
      <c r="F867" s="301"/>
      <c r="G867" s="301"/>
      <c r="H867" s="301"/>
      <c r="I867" s="301"/>
      <c r="J867" s="301"/>
      <c r="K867" s="301"/>
      <c r="L867" s="301"/>
      <c r="M867" s="301"/>
      <c r="N867" s="301"/>
      <c r="O867" s="301"/>
      <c r="P867" s="301"/>
      <c r="Q867" s="301"/>
      <c r="R867" s="301"/>
      <c r="S867" s="301"/>
      <c r="T867" s="301"/>
      <c r="U867" s="301"/>
      <c r="V867" s="301"/>
      <c r="W867" s="301"/>
      <c r="X867" s="301"/>
      <c r="Y867" s="301"/>
      <c r="Z867" s="301"/>
    </row>
    <row r="868" spans="1:26" ht="19.5" customHeight="1" x14ac:dyDescent="0.2">
      <c r="A868" s="301"/>
      <c r="B868" s="301"/>
      <c r="C868" s="64"/>
      <c r="D868" s="99"/>
      <c r="E868" s="301"/>
      <c r="F868" s="301"/>
      <c r="G868" s="301"/>
      <c r="H868" s="301"/>
      <c r="I868" s="301"/>
      <c r="J868" s="301"/>
      <c r="K868" s="301"/>
      <c r="L868" s="301"/>
      <c r="M868" s="301"/>
      <c r="N868" s="301"/>
      <c r="O868" s="301"/>
      <c r="P868" s="301"/>
      <c r="Q868" s="301"/>
      <c r="R868" s="301"/>
      <c r="S868" s="301"/>
      <c r="T868" s="301"/>
      <c r="U868" s="301"/>
      <c r="V868" s="301"/>
      <c r="W868" s="301"/>
      <c r="X868" s="301"/>
      <c r="Y868" s="301"/>
      <c r="Z868" s="301"/>
    </row>
    <row r="869" spans="1:26" ht="19.5" customHeight="1" x14ac:dyDescent="0.2">
      <c r="A869" s="301"/>
      <c r="B869" s="301"/>
      <c r="C869" s="64"/>
      <c r="D869" s="99"/>
      <c r="E869" s="301"/>
      <c r="F869" s="301"/>
      <c r="G869" s="301"/>
      <c r="H869" s="301"/>
      <c r="I869" s="301"/>
      <c r="J869" s="301"/>
      <c r="K869" s="301"/>
      <c r="L869" s="301"/>
      <c r="M869" s="301"/>
      <c r="N869" s="301"/>
      <c r="O869" s="301"/>
      <c r="P869" s="301"/>
      <c r="Q869" s="301"/>
      <c r="R869" s="301"/>
      <c r="S869" s="301"/>
      <c r="T869" s="301"/>
      <c r="U869" s="301"/>
      <c r="V869" s="301"/>
      <c r="W869" s="301"/>
      <c r="X869" s="301"/>
      <c r="Y869" s="301"/>
      <c r="Z869" s="301"/>
    </row>
    <row r="870" spans="1:26" ht="19.5" customHeight="1" x14ac:dyDescent="0.2">
      <c r="A870" s="301"/>
      <c r="B870" s="301"/>
      <c r="C870" s="64"/>
      <c r="D870" s="99"/>
      <c r="E870" s="301"/>
      <c r="F870" s="301"/>
      <c r="G870" s="301"/>
      <c r="H870" s="301"/>
      <c r="I870" s="301"/>
      <c r="J870" s="301"/>
      <c r="K870" s="301"/>
      <c r="L870" s="301"/>
      <c r="M870" s="301"/>
      <c r="N870" s="301"/>
      <c r="O870" s="301"/>
      <c r="P870" s="301"/>
      <c r="Q870" s="301"/>
      <c r="R870" s="301"/>
      <c r="S870" s="301"/>
      <c r="T870" s="301"/>
      <c r="U870" s="301"/>
      <c r="V870" s="301"/>
      <c r="W870" s="301"/>
      <c r="X870" s="301"/>
      <c r="Y870" s="301"/>
      <c r="Z870" s="301"/>
    </row>
    <row r="871" spans="1:26" ht="19.5" customHeight="1" x14ac:dyDescent="0.2">
      <c r="A871" s="301"/>
      <c r="B871" s="301"/>
      <c r="C871" s="64"/>
      <c r="D871" s="99"/>
      <c r="E871" s="301"/>
      <c r="F871" s="301"/>
      <c r="G871" s="301"/>
      <c r="H871" s="301"/>
      <c r="I871" s="301"/>
      <c r="J871" s="301"/>
      <c r="K871" s="301"/>
      <c r="L871" s="301"/>
      <c r="M871" s="301"/>
      <c r="N871" s="301"/>
      <c r="O871" s="301"/>
      <c r="P871" s="301"/>
      <c r="Q871" s="301"/>
      <c r="R871" s="301"/>
      <c r="S871" s="301"/>
      <c r="T871" s="301"/>
      <c r="U871" s="301"/>
      <c r="V871" s="301"/>
      <c r="W871" s="301"/>
      <c r="X871" s="301"/>
      <c r="Y871" s="301"/>
      <c r="Z871" s="301"/>
    </row>
    <row r="872" spans="1:26" ht="19.5" customHeight="1" x14ac:dyDescent="0.2">
      <c r="A872" s="301"/>
      <c r="B872" s="301"/>
      <c r="C872" s="64"/>
      <c r="D872" s="99"/>
      <c r="E872" s="301"/>
      <c r="F872" s="301"/>
      <c r="G872" s="301"/>
      <c r="H872" s="301"/>
      <c r="I872" s="301"/>
      <c r="J872" s="301"/>
      <c r="K872" s="301"/>
      <c r="L872" s="301"/>
      <c r="M872" s="301"/>
      <c r="N872" s="301"/>
      <c r="O872" s="301"/>
      <c r="P872" s="301"/>
      <c r="Q872" s="301"/>
      <c r="R872" s="301"/>
      <c r="S872" s="301"/>
      <c r="T872" s="301"/>
      <c r="U872" s="301"/>
      <c r="V872" s="301"/>
      <c r="W872" s="301"/>
      <c r="X872" s="301"/>
      <c r="Y872" s="301"/>
      <c r="Z872" s="301"/>
    </row>
    <row r="873" spans="1:26" ht="19.5" customHeight="1" x14ac:dyDescent="0.2">
      <c r="A873" s="301"/>
      <c r="B873" s="301"/>
      <c r="C873" s="64"/>
      <c r="D873" s="99"/>
      <c r="E873" s="301"/>
      <c r="F873" s="301"/>
      <c r="G873" s="301"/>
      <c r="H873" s="301"/>
      <c r="I873" s="301"/>
      <c r="J873" s="301"/>
      <c r="K873" s="301"/>
      <c r="L873" s="301"/>
      <c r="M873" s="301"/>
      <c r="N873" s="301"/>
      <c r="O873" s="301"/>
      <c r="P873" s="301"/>
      <c r="Q873" s="301"/>
      <c r="R873" s="301"/>
      <c r="S873" s="301"/>
      <c r="T873" s="301"/>
      <c r="U873" s="301"/>
      <c r="V873" s="301"/>
      <c r="W873" s="301"/>
      <c r="X873" s="301"/>
      <c r="Y873" s="301"/>
      <c r="Z873" s="301"/>
    </row>
    <row r="874" spans="1:26" ht="19.5" customHeight="1" x14ac:dyDescent="0.2">
      <c r="A874" s="301"/>
      <c r="B874" s="301"/>
      <c r="C874" s="64"/>
      <c r="D874" s="99"/>
      <c r="E874" s="301"/>
      <c r="F874" s="301"/>
      <c r="G874" s="301"/>
      <c r="H874" s="301"/>
      <c r="I874" s="301"/>
      <c r="J874" s="301"/>
      <c r="K874" s="301"/>
      <c r="L874" s="301"/>
      <c r="M874" s="301"/>
      <c r="N874" s="301"/>
      <c r="O874" s="301"/>
      <c r="P874" s="301"/>
      <c r="Q874" s="301"/>
      <c r="R874" s="301"/>
      <c r="S874" s="301"/>
      <c r="T874" s="301"/>
      <c r="U874" s="301"/>
      <c r="V874" s="301"/>
      <c r="W874" s="301"/>
      <c r="X874" s="301"/>
      <c r="Y874" s="301"/>
      <c r="Z874" s="301"/>
    </row>
    <row r="875" spans="1:26" ht="19.5" customHeight="1" x14ac:dyDescent="0.2">
      <c r="A875" s="301"/>
      <c r="B875" s="301"/>
      <c r="C875" s="64"/>
      <c r="D875" s="99"/>
      <c r="E875" s="301"/>
      <c r="F875" s="301"/>
      <c r="G875" s="301"/>
      <c r="H875" s="301"/>
      <c r="I875" s="301"/>
      <c r="J875" s="301"/>
      <c r="K875" s="301"/>
      <c r="L875" s="301"/>
      <c r="M875" s="301"/>
      <c r="N875" s="301"/>
      <c r="O875" s="301"/>
      <c r="P875" s="301"/>
      <c r="Q875" s="301"/>
      <c r="R875" s="301"/>
      <c r="S875" s="301"/>
      <c r="T875" s="301"/>
      <c r="U875" s="301"/>
      <c r="V875" s="301"/>
      <c r="W875" s="301"/>
      <c r="X875" s="301"/>
      <c r="Y875" s="301"/>
      <c r="Z875" s="301"/>
    </row>
    <row r="876" spans="1:26" ht="19.5" customHeight="1" x14ac:dyDescent="0.2">
      <c r="A876" s="301"/>
      <c r="B876" s="301"/>
      <c r="C876" s="64"/>
      <c r="D876" s="99"/>
      <c r="E876" s="301"/>
      <c r="F876" s="301"/>
      <c r="G876" s="301"/>
      <c r="H876" s="301"/>
      <c r="I876" s="301"/>
      <c r="J876" s="301"/>
      <c r="K876" s="301"/>
      <c r="L876" s="301"/>
      <c r="M876" s="301"/>
      <c r="N876" s="301"/>
      <c r="O876" s="301"/>
      <c r="P876" s="301"/>
      <c r="Q876" s="301"/>
      <c r="R876" s="301"/>
      <c r="S876" s="301"/>
      <c r="T876" s="301"/>
      <c r="U876" s="301"/>
      <c r="V876" s="301"/>
      <c r="W876" s="301"/>
      <c r="X876" s="301"/>
      <c r="Y876" s="301"/>
      <c r="Z876" s="301"/>
    </row>
    <row r="877" spans="1:26" ht="19.5" customHeight="1" x14ac:dyDescent="0.2">
      <c r="A877" s="301"/>
      <c r="B877" s="301"/>
      <c r="C877" s="64"/>
      <c r="D877" s="99"/>
      <c r="E877" s="301"/>
      <c r="F877" s="301"/>
      <c r="G877" s="301"/>
      <c r="H877" s="301"/>
      <c r="I877" s="301"/>
      <c r="J877" s="301"/>
      <c r="K877" s="301"/>
      <c r="L877" s="301"/>
      <c r="M877" s="301"/>
      <c r="N877" s="301"/>
      <c r="O877" s="301"/>
      <c r="P877" s="301"/>
      <c r="Q877" s="301"/>
      <c r="R877" s="301"/>
      <c r="S877" s="301"/>
      <c r="T877" s="301"/>
      <c r="U877" s="301"/>
      <c r="V877" s="301"/>
      <c r="W877" s="301"/>
      <c r="X877" s="301"/>
      <c r="Y877" s="301"/>
      <c r="Z877" s="301"/>
    </row>
    <row r="878" spans="1:26" ht="19.5" customHeight="1" x14ac:dyDescent="0.2">
      <c r="A878" s="301"/>
      <c r="B878" s="301"/>
      <c r="C878" s="64"/>
      <c r="D878" s="99"/>
      <c r="E878" s="301"/>
      <c r="F878" s="301"/>
      <c r="G878" s="301"/>
      <c r="H878" s="301"/>
      <c r="I878" s="301"/>
      <c r="J878" s="301"/>
      <c r="K878" s="301"/>
      <c r="L878" s="301"/>
      <c r="M878" s="301"/>
      <c r="N878" s="301"/>
      <c r="O878" s="301"/>
      <c r="P878" s="301"/>
      <c r="Q878" s="301"/>
      <c r="R878" s="301"/>
      <c r="S878" s="301"/>
      <c r="T878" s="301"/>
      <c r="U878" s="301"/>
      <c r="V878" s="301"/>
      <c r="W878" s="301"/>
      <c r="X878" s="301"/>
      <c r="Y878" s="301"/>
      <c r="Z878" s="301"/>
    </row>
    <row r="879" spans="1:26" ht="19.5" customHeight="1" x14ac:dyDescent="0.2">
      <c r="A879" s="301"/>
      <c r="B879" s="301"/>
      <c r="C879" s="64"/>
      <c r="D879" s="99"/>
      <c r="E879" s="301"/>
      <c r="F879" s="301"/>
      <c r="G879" s="301"/>
      <c r="H879" s="301"/>
      <c r="I879" s="301"/>
      <c r="J879" s="301"/>
      <c r="K879" s="301"/>
      <c r="L879" s="301"/>
      <c r="M879" s="301"/>
      <c r="N879" s="301"/>
      <c r="O879" s="301"/>
      <c r="P879" s="301"/>
      <c r="Q879" s="301"/>
      <c r="R879" s="301"/>
      <c r="S879" s="301"/>
      <c r="T879" s="301"/>
      <c r="U879" s="301"/>
      <c r="V879" s="301"/>
      <c r="W879" s="301"/>
      <c r="X879" s="301"/>
      <c r="Y879" s="301"/>
      <c r="Z879" s="301"/>
    </row>
    <row r="880" spans="1:26" ht="19.5" customHeight="1" x14ac:dyDescent="0.2">
      <c r="A880" s="301"/>
      <c r="B880" s="301"/>
      <c r="C880" s="64"/>
      <c r="D880" s="99"/>
      <c r="E880" s="301"/>
      <c r="F880" s="301"/>
      <c r="G880" s="301"/>
      <c r="H880" s="301"/>
      <c r="I880" s="301"/>
      <c r="J880" s="301"/>
      <c r="K880" s="301"/>
      <c r="L880" s="301"/>
      <c r="M880" s="301"/>
      <c r="N880" s="301"/>
      <c r="O880" s="301"/>
      <c r="P880" s="301"/>
      <c r="Q880" s="301"/>
      <c r="R880" s="301"/>
      <c r="S880" s="301"/>
      <c r="T880" s="301"/>
      <c r="U880" s="301"/>
      <c r="V880" s="301"/>
      <c r="W880" s="301"/>
      <c r="X880" s="301"/>
      <c r="Y880" s="301"/>
      <c r="Z880" s="301"/>
    </row>
    <row r="881" spans="1:26" ht="19.5" customHeight="1" x14ac:dyDescent="0.2">
      <c r="A881" s="301"/>
      <c r="B881" s="301"/>
      <c r="C881" s="64"/>
      <c r="D881" s="99"/>
      <c r="E881" s="301"/>
      <c r="F881" s="301"/>
      <c r="G881" s="301"/>
      <c r="H881" s="301"/>
      <c r="I881" s="301"/>
      <c r="J881" s="301"/>
      <c r="K881" s="301"/>
      <c r="L881" s="301"/>
      <c r="M881" s="301"/>
      <c r="N881" s="301"/>
      <c r="O881" s="301"/>
      <c r="P881" s="301"/>
      <c r="Q881" s="301"/>
      <c r="R881" s="301"/>
      <c r="S881" s="301"/>
      <c r="T881" s="301"/>
      <c r="U881" s="301"/>
      <c r="V881" s="301"/>
      <c r="W881" s="301"/>
      <c r="X881" s="301"/>
      <c r="Y881" s="301"/>
      <c r="Z881" s="301"/>
    </row>
    <row r="882" spans="1:26" ht="19.5" customHeight="1" x14ac:dyDescent="0.2">
      <c r="A882" s="301"/>
      <c r="B882" s="301"/>
      <c r="C882" s="64"/>
      <c r="D882" s="99"/>
      <c r="E882" s="301"/>
      <c r="F882" s="301"/>
      <c r="G882" s="301"/>
      <c r="H882" s="301"/>
      <c r="I882" s="301"/>
      <c r="J882" s="301"/>
      <c r="K882" s="301"/>
      <c r="L882" s="301"/>
      <c r="M882" s="301"/>
      <c r="N882" s="301"/>
      <c r="O882" s="301"/>
      <c r="P882" s="301"/>
      <c r="Q882" s="301"/>
      <c r="R882" s="301"/>
      <c r="S882" s="301"/>
      <c r="T882" s="301"/>
      <c r="U882" s="301"/>
      <c r="V882" s="301"/>
      <c r="W882" s="301"/>
      <c r="X882" s="301"/>
      <c r="Y882" s="301"/>
      <c r="Z882" s="301"/>
    </row>
    <row r="883" spans="1:26" ht="19.5" customHeight="1" x14ac:dyDescent="0.2">
      <c r="A883" s="301"/>
      <c r="B883" s="301"/>
      <c r="C883" s="64"/>
      <c r="D883" s="99"/>
      <c r="E883" s="301"/>
      <c r="F883" s="301"/>
      <c r="G883" s="301"/>
      <c r="H883" s="301"/>
      <c r="I883" s="301"/>
      <c r="J883" s="301"/>
      <c r="K883" s="301"/>
      <c r="L883" s="301"/>
      <c r="M883" s="301"/>
      <c r="N883" s="301"/>
      <c r="O883" s="301"/>
      <c r="P883" s="301"/>
      <c r="Q883" s="301"/>
      <c r="R883" s="301"/>
      <c r="S883" s="301"/>
      <c r="T883" s="301"/>
      <c r="U883" s="301"/>
      <c r="V883" s="301"/>
      <c r="W883" s="301"/>
      <c r="X883" s="301"/>
      <c r="Y883" s="301"/>
      <c r="Z883" s="301"/>
    </row>
    <row r="884" spans="1:26" ht="19.5" customHeight="1" x14ac:dyDescent="0.2">
      <c r="A884" s="301"/>
      <c r="B884" s="301"/>
      <c r="C884" s="64"/>
      <c r="D884" s="99"/>
      <c r="E884" s="301"/>
      <c r="F884" s="301"/>
      <c r="G884" s="301"/>
      <c r="H884" s="301"/>
      <c r="I884" s="301"/>
      <c r="J884" s="301"/>
      <c r="K884" s="301"/>
      <c r="L884" s="301"/>
      <c r="M884" s="301"/>
      <c r="N884" s="301"/>
      <c r="O884" s="301"/>
      <c r="P884" s="301"/>
      <c r="Q884" s="301"/>
      <c r="R884" s="301"/>
      <c r="S884" s="301"/>
      <c r="T884" s="301"/>
      <c r="U884" s="301"/>
      <c r="V884" s="301"/>
      <c r="W884" s="301"/>
      <c r="X884" s="301"/>
      <c r="Y884" s="301"/>
      <c r="Z884" s="301"/>
    </row>
    <row r="885" spans="1:26" ht="19.5" customHeight="1" x14ac:dyDescent="0.2">
      <c r="A885" s="301"/>
      <c r="B885" s="301"/>
      <c r="C885" s="64"/>
      <c r="D885" s="99"/>
      <c r="E885" s="301"/>
      <c r="F885" s="301"/>
      <c r="G885" s="301"/>
      <c r="H885" s="301"/>
      <c r="I885" s="301"/>
      <c r="J885" s="301"/>
      <c r="K885" s="301"/>
      <c r="L885" s="301"/>
      <c r="M885" s="301"/>
      <c r="N885" s="301"/>
      <c r="O885" s="301"/>
      <c r="P885" s="301"/>
      <c r="Q885" s="301"/>
      <c r="R885" s="301"/>
      <c r="S885" s="301"/>
      <c r="T885" s="301"/>
      <c r="U885" s="301"/>
      <c r="V885" s="301"/>
      <c r="W885" s="301"/>
      <c r="X885" s="301"/>
      <c r="Y885" s="301"/>
      <c r="Z885" s="301"/>
    </row>
    <row r="886" spans="1:26" ht="19.5" customHeight="1" x14ac:dyDescent="0.2">
      <c r="A886" s="301"/>
      <c r="B886" s="301"/>
      <c r="C886" s="64"/>
      <c r="D886" s="99"/>
      <c r="E886" s="301"/>
      <c r="F886" s="301"/>
      <c r="G886" s="301"/>
      <c r="H886" s="301"/>
      <c r="I886" s="301"/>
      <c r="J886" s="301"/>
      <c r="K886" s="301"/>
      <c r="L886" s="301"/>
      <c r="M886" s="301"/>
      <c r="N886" s="301"/>
      <c r="O886" s="301"/>
      <c r="P886" s="301"/>
      <c r="Q886" s="301"/>
      <c r="R886" s="301"/>
      <c r="S886" s="301"/>
      <c r="T886" s="301"/>
      <c r="U886" s="301"/>
      <c r="V886" s="301"/>
      <c r="W886" s="301"/>
      <c r="X886" s="301"/>
      <c r="Y886" s="301"/>
      <c r="Z886" s="301"/>
    </row>
    <row r="887" spans="1:26" ht="19.5" customHeight="1" x14ac:dyDescent="0.2">
      <c r="A887" s="301"/>
      <c r="B887" s="301"/>
      <c r="C887" s="64"/>
      <c r="D887" s="99"/>
      <c r="E887" s="301"/>
      <c r="F887" s="301"/>
      <c r="G887" s="301"/>
      <c r="H887" s="301"/>
      <c r="I887" s="301"/>
      <c r="J887" s="301"/>
      <c r="K887" s="301"/>
      <c r="L887" s="301"/>
      <c r="M887" s="301"/>
      <c r="N887" s="301"/>
      <c r="O887" s="301"/>
      <c r="P887" s="301"/>
      <c r="Q887" s="301"/>
      <c r="R887" s="301"/>
      <c r="S887" s="301"/>
      <c r="T887" s="301"/>
      <c r="U887" s="301"/>
      <c r="V887" s="301"/>
      <c r="W887" s="301"/>
      <c r="X887" s="301"/>
      <c r="Y887" s="301"/>
      <c r="Z887" s="301"/>
    </row>
    <row r="888" spans="1:26" ht="19.5" customHeight="1" x14ac:dyDescent="0.2">
      <c r="A888" s="301"/>
      <c r="B888" s="301"/>
      <c r="C888" s="64"/>
      <c r="D888" s="99"/>
      <c r="E888" s="301"/>
      <c r="F888" s="301"/>
      <c r="G888" s="301"/>
      <c r="H888" s="301"/>
      <c r="I888" s="301"/>
      <c r="J888" s="301"/>
      <c r="K888" s="301"/>
      <c r="L888" s="301"/>
      <c r="M888" s="301"/>
      <c r="N888" s="301"/>
      <c r="O888" s="301"/>
      <c r="P888" s="301"/>
      <c r="Q888" s="301"/>
      <c r="R888" s="301"/>
      <c r="S888" s="301"/>
      <c r="T888" s="301"/>
      <c r="U888" s="301"/>
      <c r="V888" s="301"/>
      <c r="W888" s="301"/>
      <c r="X888" s="301"/>
      <c r="Y888" s="301"/>
      <c r="Z888" s="301"/>
    </row>
    <row r="889" spans="1:26" ht="19.5" customHeight="1" x14ac:dyDescent="0.2">
      <c r="A889" s="301"/>
      <c r="B889" s="301"/>
      <c r="C889" s="64"/>
      <c r="D889" s="99"/>
      <c r="E889" s="301"/>
      <c r="F889" s="301"/>
      <c r="G889" s="301"/>
      <c r="H889" s="301"/>
      <c r="I889" s="301"/>
      <c r="J889" s="301"/>
      <c r="K889" s="301"/>
      <c r="L889" s="301"/>
      <c r="M889" s="301"/>
      <c r="N889" s="301"/>
      <c r="O889" s="301"/>
      <c r="P889" s="301"/>
      <c r="Q889" s="301"/>
      <c r="R889" s="301"/>
      <c r="S889" s="301"/>
      <c r="T889" s="301"/>
      <c r="U889" s="301"/>
      <c r="V889" s="301"/>
      <c r="W889" s="301"/>
      <c r="X889" s="301"/>
      <c r="Y889" s="301"/>
      <c r="Z889" s="301"/>
    </row>
    <row r="890" spans="1:26" ht="19.5" customHeight="1" x14ac:dyDescent="0.2">
      <c r="A890" s="301"/>
      <c r="B890" s="301"/>
      <c r="C890" s="64"/>
      <c r="D890" s="99"/>
      <c r="E890" s="301"/>
      <c r="F890" s="301"/>
      <c r="G890" s="301"/>
      <c r="H890" s="301"/>
      <c r="I890" s="301"/>
      <c r="J890" s="301"/>
      <c r="K890" s="301"/>
      <c r="L890" s="301"/>
      <c r="M890" s="301"/>
      <c r="N890" s="301"/>
      <c r="O890" s="301"/>
      <c r="P890" s="301"/>
      <c r="Q890" s="301"/>
      <c r="R890" s="301"/>
      <c r="S890" s="301"/>
      <c r="T890" s="301"/>
      <c r="U890" s="301"/>
      <c r="V890" s="301"/>
      <c r="W890" s="301"/>
      <c r="X890" s="301"/>
      <c r="Y890" s="301"/>
      <c r="Z890" s="301"/>
    </row>
    <row r="891" spans="1:26" ht="19.5" customHeight="1" x14ac:dyDescent="0.2">
      <c r="A891" s="301"/>
      <c r="B891" s="301"/>
      <c r="C891" s="64"/>
      <c r="D891" s="99"/>
      <c r="E891" s="301"/>
      <c r="F891" s="301"/>
      <c r="G891" s="301"/>
      <c r="H891" s="301"/>
      <c r="I891" s="301"/>
      <c r="J891" s="301"/>
      <c r="K891" s="301"/>
      <c r="L891" s="301"/>
      <c r="M891" s="301"/>
      <c r="N891" s="301"/>
      <c r="O891" s="301"/>
      <c r="P891" s="301"/>
      <c r="Q891" s="301"/>
      <c r="R891" s="301"/>
      <c r="S891" s="301"/>
      <c r="T891" s="301"/>
      <c r="U891" s="301"/>
      <c r="V891" s="301"/>
      <c r="W891" s="301"/>
      <c r="X891" s="301"/>
      <c r="Y891" s="301"/>
      <c r="Z891" s="301"/>
    </row>
    <row r="892" spans="1:26" ht="19.5" customHeight="1" x14ac:dyDescent="0.2">
      <c r="A892" s="301"/>
      <c r="B892" s="301"/>
      <c r="C892" s="64"/>
      <c r="D892" s="99"/>
      <c r="E892" s="301"/>
      <c r="F892" s="301"/>
      <c r="G892" s="301"/>
      <c r="H892" s="301"/>
      <c r="I892" s="301"/>
      <c r="J892" s="301"/>
      <c r="K892" s="301"/>
      <c r="L892" s="301"/>
      <c r="M892" s="301"/>
      <c r="N892" s="301"/>
      <c r="O892" s="301"/>
      <c r="P892" s="301"/>
      <c r="Q892" s="301"/>
      <c r="R892" s="301"/>
      <c r="S892" s="301"/>
      <c r="T892" s="301"/>
      <c r="U892" s="301"/>
      <c r="V892" s="301"/>
      <c r="W892" s="301"/>
      <c r="X892" s="301"/>
      <c r="Y892" s="301"/>
      <c r="Z892" s="301"/>
    </row>
    <row r="893" spans="1:26" ht="19.5" customHeight="1" x14ac:dyDescent="0.2">
      <c r="A893" s="301"/>
      <c r="B893" s="301"/>
      <c r="C893" s="64"/>
      <c r="D893" s="99"/>
      <c r="E893" s="301"/>
      <c r="F893" s="301"/>
      <c r="G893" s="301"/>
      <c r="H893" s="301"/>
      <c r="I893" s="301"/>
      <c r="J893" s="301"/>
      <c r="K893" s="301"/>
      <c r="L893" s="301"/>
      <c r="M893" s="301"/>
      <c r="N893" s="301"/>
      <c r="O893" s="301"/>
      <c r="P893" s="301"/>
      <c r="Q893" s="301"/>
      <c r="R893" s="301"/>
      <c r="S893" s="301"/>
      <c r="T893" s="301"/>
      <c r="U893" s="301"/>
      <c r="V893" s="301"/>
      <c r="W893" s="301"/>
      <c r="X893" s="301"/>
      <c r="Y893" s="301"/>
      <c r="Z893" s="301"/>
    </row>
    <row r="894" spans="1:26" ht="19.5" customHeight="1" x14ac:dyDescent="0.2">
      <c r="A894" s="301"/>
      <c r="B894" s="301"/>
      <c r="C894" s="64"/>
      <c r="D894" s="99"/>
      <c r="E894" s="301"/>
      <c r="F894" s="301"/>
      <c r="G894" s="301"/>
      <c r="H894" s="301"/>
      <c r="I894" s="301"/>
      <c r="J894" s="301"/>
      <c r="K894" s="301"/>
      <c r="L894" s="301"/>
      <c r="M894" s="301"/>
      <c r="N894" s="301"/>
      <c r="O894" s="301"/>
      <c r="P894" s="301"/>
      <c r="Q894" s="301"/>
      <c r="R894" s="301"/>
      <c r="S894" s="301"/>
      <c r="T894" s="301"/>
      <c r="U894" s="301"/>
      <c r="V894" s="301"/>
      <c r="W894" s="301"/>
      <c r="X894" s="301"/>
      <c r="Y894" s="301"/>
      <c r="Z894" s="301"/>
    </row>
    <row r="895" spans="1:26" ht="19.5" customHeight="1" x14ac:dyDescent="0.2">
      <c r="A895" s="301"/>
      <c r="B895" s="301"/>
      <c r="C895" s="64"/>
      <c r="D895" s="99"/>
      <c r="E895" s="301"/>
      <c r="F895" s="301"/>
      <c r="G895" s="301"/>
      <c r="H895" s="301"/>
      <c r="I895" s="301"/>
      <c r="J895" s="301"/>
      <c r="K895" s="301"/>
      <c r="L895" s="301"/>
      <c r="M895" s="301"/>
      <c r="N895" s="301"/>
      <c r="O895" s="301"/>
      <c r="P895" s="301"/>
      <c r="Q895" s="301"/>
      <c r="R895" s="301"/>
      <c r="S895" s="301"/>
      <c r="T895" s="301"/>
      <c r="U895" s="301"/>
      <c r="V895" s="301"/>
      <c r="W895" s="301"/>
      <c r="X895" s="301"/>
      <c r="Y895" s="301"/>
      <c r="Z895" s="301"/>
    </row>
    <row r="896" spans="1:26" ht="19.5" customHeight="1" x14ac:dyDescent="0.2">
      <c r="A896" s="301"/>
      <c r="B896" s="301"/>
      <c r="C896" s="64"/>
      <c r="D896" s="99"/>
      <c r="E896" s="301"/>
      <c r="F896" s="301"/>
      <c r="G896" s="301"/>
      <c r="H896" s="301"/>
      <c r="I896" s="301"/>
      <c r="J896" s="301"/>
      <c r="K896" s="301"/>
      <c r="L896" s="301"/>
      <c r="M896" s="301"/>
      <c r="N896" s="301"/>
      <c r="O896" s="301"/>
      <c r="P896" s="301"/>
      <c r="Q896" s="301"/>
      <c r="R896" s="301"/>
      <c r="S896" s="301"/>
      <c r="T896" s="301"/>
      <c r="U896" s="301"/>
      <c r="V896" s="301"/>
      <c r="W896" s="301"/>
      <c r="X896" s="301"/>
      <c r="Y896" s="301"/>
      <c r="Z896" s="301"/>
    </row>
    <row r="897" spans="1:26" ht="19.5" customHeight="1" x14ac:dyDescent="0.2">
      <c r="A897" s="301"/>
      <c r="B897" s="301"/>
      <c r="C897" s="64"/>
      <c r="D897" s="99"/>
      <c r="E897" s="301"/>
      <c r="F897" s="301"/>
      <c r="G897" s="301"/>
      <c r="H897" s="301"/>
      <c r="I897" s="301"/>
      <c r="J897" s="301"/>
      <c r="K897" s="301"/>
      <c r="L897" s="301"/>
      <c r="M897" s="301"/>
      <c r="N897" s="301"/>
      <c r="O897" s="301"/>
      <c r="P897" s="301"/>
      <c r="Q897" s="301"/>
      <c r="R897" s="301"/>
      <c r="S897" s="301"/>
      <c r="T897" s="301"/>
      <c r="U897" s="301"/>
      <c r="V897" s="301"/>
      <c r="W897" s="301"/>
      <c r="X897" s="301"/>
      <c r="Y897" s="301"/>
      <c r="Z897" s="301"/>
    </row>
    <row r="898" spans="1:26" ht="19.5" customHeight="1" x14ac:dyDescent="0.2">
      <c r="A898" s="301"/>
      <c r="B898" s="301"/>
      <c r="C898" s="64"/>
      <c r="D898" s="99"/>
      <c r="E898" s="301"/>
      <c r="F898" s="301"/>
      <c r="G898" s="301"/>
      <c r="H898" s="301"/>
      <c r="I898" s="301"/>
      <c r="J898" s="301"/>
      <c r="K898" s="301"/>
      <c r="L898" s="301"/>
      <c r="M898" s="301"/>
      <c r="N898" s="301"/>
      <c r="O898" s="301"/>
      <c r="P898" s="301"/>
      <c r="Q898" s="301"/>
      <c r="R898" s="301"/>
      <c r="S898" s="301"/>
      <c r="T898" s="301"/>
      <c r="U898" s="301"/>
      <c r="V898" s="301"/>
      <c r="W898" s="301"/>
      <c r="X898" s="301"/>
      <c r="Y898" s="301"/>
      <c r="Z898" s="301"/>
    </row>
    <row r="899" spans="1:26" ht="19.5" customHeight="1" x14ac:dyDescent="0.2">
      <c r="A899" s="301"/>
      <c r="B899" s="301"/>
      <c r="C899" s="64"/>
      <c r="D899" s="99"/>
      <c r="E899" s="301"/>
      <c r="F899" s="301"/>
      <c r="G899" s="301"/>
      <c r="H899" s="301"/>
      <c r="I899" s="301"/>
      <c r="J899" s="301"/>
      <c r="K899" s="301"/>
      <c r="L899" s="301"/>
      <c r="M899" s="301"/>
      <c r="N899" s="301"/>
      <c r="O899" s="301"/>
      <c r="P899" s="301"/>
      <c r="Q899" s="301"/>
      <c r="R899" s="301"/>
      <c r="S899" s="301"/>
      <c r="T899" s="301"/>
      <c r="U899" s="301"/>
      <c r="V899" s="301"/>
      <c r="W899" s="301"/>
      <c r="X899" s="301"/>
      <c r="Y899" s="301"/>
      <c r="Z899" s="301"/>
    </row>
    <row r="900" spans="1:26" ht="19.5" customHeight="1" x14ac:dyDescent="0.2">
      <c r="A900" s="301"/>
      <c r="B900" s="301"/>
      <c r="C900" s="64"/>
      <c r="D900" s="99"/>
      <c r="E900" s="301"/>
      <c r="F900" s="301"/>
      <c r="G900" s="301"/>
      <c r="H900" s="301"/>
      <c r="I900" s="301"/>
      <c r="J900" s="301"/>
      <c r="K900" s="301"/>
      <c r="L900" s="301"/>
      <c r="M900" s="301"/>
      <c r="N900" s="301"/>
      <c r="O900" s="301"/>
      <c r="P900" s="301"/>
      <c r="Q900" s="301"/>
      <c r="R900" s="301"/>
      <c r="S900" s="301"/>
      <c r="T900" s="301"/>
      <c r="U900" s="301"/>
      <c r="V900" s="301"/>
      <c r="W900" s="301"/>
      <c r="X900" s="301"/>
      <c r="Y900" s="301"/>
      <c r="Z900" s="301"/>
    </row>
    <row r="901" spans="1:26" ht="19.5" customHeight="1" x14ac:dyDescent="0.2">
      <c r="A901" s="301"/>
      <c r="B901" s="301"/>
      <c r="C901" s="64"/>
      <c r="D901" s="99"/>
      <c r="E901" s="301"/>
      <c r="F901" s="301"/>
      <c r="G901" s="301"/>
      <c r="H901" s="301"/>
      <c r="I901" s="301"/>
      <c r="J901" s="301"/>
      <c r="K901" s="301"/>
      <c r="L901" s="301"/>
      <c r="M901" s="301"/>
      <c r="N901" s="301"/>
      <c r="O901" s="301"/>
      <c r="P901" s="301"/>
      <c r="Q901" s="301"/>
      <c r="R901" s="301"/>
      <c r="S901" s="301"/>
      <c r="T901" s="301"/>
      <c r="U901" s="301"/>
      <c r="V901" s="301"/>
      <c r="W901" s="301"/>
      <c r="X901" s="301"/>
      <c r="Y901" s="301"/>
      <c r="Z901" s="301"/>
    </row>
    <row r="902" spans="1:26" ht="19.5" customHeight="1" x14ac:dyDescent="0.2">
      <c r="A902" s="301"/>
      <c r="B902" s="301"/>
      <c r="C902" s="64"/>
      <c r="D902" s="99"/>
      <c r="E902" s="301"/>
      <c r="F902" s="301"/>
      <c r="G902" s="301"/>
      <c r="H902" s="301"/>
      <c r="I902" s="301"/>
      <c r="J902" s="301"/>
      <c r="K902" s="301"/>
      <c r="L902" s="301"/>
      <c r="M902" s="301"/>
      <c r="N902" s="301"/>
      <c r="O902" s="301"/>
      <c r="P902" s="301"/>
      <c r="Q902" s="301"/>
      <c r="R902" s="301"/>
      <c r="S902" s="301"/>
      <c r="T902" s="301"/>
      <c r="U902" s="301"/>
      <c r="V902" s="301"/>
      <c r="W902" s="301"/>
      <c r="X902" s="301"/>
      <c r="Y902" s="301"/>
      <c r="Z902" s="301"/>
    </row>
    <row r="903" spans="1:26" ht="19.5" customHeight="1" x14ac:dyDescent="0.2">
      <c r="A903" s="301"/>
      <c r="B903" s="301"/>
      <c r="C903" s="64"/>
      <c r="D903" s="99"/>
      <c r="E903" s="301"/>
      <c r="F903" s="301"/>
      <c r="G903" s="301"/>
      <c r="H903" s="301"/>
      <c r="I903" s="301"/>
      <c r="J903" s="301"/>
      <c r="K903" s="301"/>
      <c r="L903" s="301"/>
      <c r="M903" s="301"/>
      <c r="N903" s="301"/>
      <c r="O903" s="301"/>
      <c r="P903" s="301"/>
      <c r="Q903" s="301"/>
      <c r="R903" s="301"/>
      <c r="S903" s="301"/>
      <c r="T903" s="301"/>
      <c r="U903" s="301"/>
      <c r="V903" s="301"/>
      <c r="W903" s="301"/>
      <c r="X903" s="301"/>
      <c r="Y903" s="301"/>
      <c r="Z903" s="301"/>
    </row>
    <row r="904" spans="1:26" ht="19.5" customHeight="1" x14ac:dyDescent="0.2">
      <c r="A904" s="301"/>
      <c r="B904" s="301"/>
      <c r="C904" s="64"/>
      <c r="D904" s="99"/>
      <c r="E904" s="301"/>
      <c r="F904" s="301"/>
      <c r="G904" s="301"/>
      <c r="H904" s="301"/>
      <c r="I904" s="301"/>
      <c r="J904" s="301"/>
      <c r="K904" s="301"/>
      <c r="L904" s="301"/>
      <c r="M904" s="301"/>
      <c r="N904" s="301"/>
      <c r="O904" s="301"/>
      <c r="P904" s="301"/>
      <c r="Q904" s="301"/>
      <c r="R904" s="301"/>
      <c r="S904" s="301"/>
      <c r="T904" s="301"/>
      <c r="U904" s="301"/>
      <c r="V904" s="301"/>
      <c r="W904" s="301"/>
      <c r="X904" s="301"/>
      <c r="Y904" s="301"/>
      <c r="Z904" s="301"/>
    </row>
    <row r="905" spans="1:26" ht="19.5" customHeight="1" x14ac:dyDescent="0.2">
      <c r="A905" s="301"/>
      <c r="B905" s="301"/>
      <c r="C905" s="64"/>
      <c r="D905" s="99"/>
      <c r="E905" s="301"/>
      <c r="F905" s="301"/>
      <c r="G905" s="301"/>
      <c r="H905" s="301"/>
      <c r="I905" s="301"/>
      <c r="J905" s="301"/>
      <c r="K905" s="301"/>
      <c r="L905" s="301"/>
      <c r="M905" s="301"/>
      <c r="N905" s="301"/>
      <c r="O905" s="301"/>
      <c r="P905" s="301"/>
      <c r="Q905" s="301"/>
      <c r="R905" s="301"/>
      <c r="S905" s="301"/>
      <c r="T905" s="301"/>
      <c r="U905" s="301"/>
      <c r="V905" s="301"/>
      <c r="W905" s="301"/>
      <c r="X905" s="301"/>
      <c r="Y905" s="301"/>
      <c r="Z905" s="301"/>
    </row>
    <row r="906" spans="1:26" ht="19.5" customHeight="1" x14ac:dyDescent="0.2">
      <c r="A906" s="301"/>
      <c r="B906" s="301"/>
      <c r="C906" s="64"/>
      <c r="D906" s="99"/>
      <c r="E906" s="301"/>
      <c r="F906" s="301"/>
      <c r="G906" s="301"/>
      <c r="H906" s="301"/>
      <c r="I906" s="301"/>
      <c r="J906" s="301"/>
      <c r="K906" s="301"/>
      <c r="L906" s="301"/>
      <c r="M906" s="301"/>
      <c r="N906" s="301"/>
      <c r="O906" s="301"/>
      <c r="P906" s="301"/>
      <c r="Q906" s="301"/>
      <c r="R906" s="301"/>
      <c r="S906" s="301"/>
      <c r="T906" s="301"/>
      <c r="U906" s="301"/>
      <c r="V906" s="301"/>
      <c r="W906" s="301"/>
      <c r="X906" s="301"/>
      <c r="Y906" s="301"/>
      <c r="Z906" s="301"/>
    </row>
    <row r="907" spans="1:26" ht="19.5" customHeight="1" x14ac:dyDescent="0.2">
      <c r="A907" s="301"/>
      <c r="B907" s="301"/>
      <c r="C907" s="64"/>
      <c r="D907" s="99"/>
      <c r="E907" s="301"/>
      <c r="F907" s="301"/>
      <c r="G907" s="301"/>
      <c r="H907" s="301"/>
      <c r="I907" s="301"/>
      <c r="J907" s="301"/>
      <c r="K907" s="301"/>
      <c r="L907" s="301"/>
      <c r="M907" s="301"/>
      <c r="N907" s="301"/>
      <c r="O907" s="301"/>
      <c r="P907" s="301"/>
      <c r="Q907" s="301"/>
      <c r="R907" s="301"/>
      <c r="S907" s="301"/>
      <c r="T907" s="301"/>
      <c r="U907" s="301"/>
      <c r="V907" s="301"/>
      <c r="W907" s="301"/>
      <c r="X907" s="301"/>
      <c r="Y907" s="301"/>
      <c r="Z907" s="301"/>
    </row>
    <row r="908" spans="1:26" ht="19.5" customHeight="1" x14ac:dyDescent="0.2">
      <c r="A908" s="301"/>
      <c r="B908" s="301"/>
      <c r="C908" s="64"/>
      <c r="D908" s="99"/>
      <c r="E908" s="301"/>
      <c r="F908" s="301"/>
      <c r="G908" s="301"/>
      <c r="H908" s="301"/>
      <c r="I908" s="301"/>
      <c r="J908" s="301"/>
      <c r="K908" s="301"/>
      <c r="L908" s="301"/>
      <c r="M908" s="301"/>
      <c r="N908" s="301"/>
      <c r="O908" s="301"/>
      <c r="P908" s="301"/>
      <c r="Q908" s="301"/>
      <c r="R908" s="301"/>
      <c r="S908" s="301"/>
      <c r="T908" s="301"/>
      <c r="U908" s="301"/>
      <c r="V908" s="301"/>
      <c r="W908" s="301"/>
      <c r="X908" s="301"/>
      <c r="Y908" s="301"/>
      <c r="Z908" s="301"/>
    </row>
    <row r="909" spans="1:26" ht="19.5" customHeight="1" x14ac:dyDescent="0.2">
      <c r="A909" s="301"/>
      <c r="B909" s="301"/>
      <c r="C909" s="64"/>
      <c r="D909" s="99"/>
      <c r="E909" s="301"/>
      <c r="F909" s="301"/>
      <c r="G909" s="301"/>
      <c r="H909" s="301"/>
      <c r="I909" s="301"/>
      <c r="J909" s="301"/>
      <c r="K909" s="301"/>
      <c r="L909" s="301"/>
      <c r="M909" s="301"/>
      <c r="N909" s="301"/>
      <c r="O909" s="301"/>
      <c r="P909" s="301"/>
      <c r="Q909" s="301"/>
      <c r="R909" s="301"/>
      <c r="S909" s="301"/>
      <c r="T909" s="301"/>
      <c r="U909" s="301"/>
      <c r="V909" s="301"/>
      <c r="W909" s="301"/>
      <c r="X909" s="301"/>
      <c r="Y909" s="301"/>
      <c r="Z909" s="301"/>
    </row>
    <row r="910" spans="1:26" ht="19.5" customHeight="1" x14ac:dyDescent="0.2">
      <c r="A910" s="301"/>
      <c r="B910" s="301"/>
      <c r="C910" s="64"/>
      <c r="D910" s="99"/>
      <c r="E910" s="301"/>
      <c r="F910" s="301"/>
      <c r="G910" s="301"/>
      <c r="H910" s="301"/>
      <c r="I910" s="301"/>
      <c r="J910" s="301"/>
      <c r="K910" s="301"/>
      <c r="L910" s="301"/>
      <c r="M910" s="301"/>
      <c r="N910" s="301"/>
      <c r="O910" s="301"/>
      <c r="P910" s="301"/>
      <c r="Q910" s="301"/>
      <c r="R910" s="301"/>
      <c r="S910" s="301"/>
      <c r="T910" s="301"/>
      <c r="U910" s="301"/>
      <c r="V910" s="301"/>
      <c r="W910" s="301"/>
      <c r="X910" s="301"/>
      <c r="Y910" s="301"/>
      <c r="Z910" s="301"/>
    </row>
    <row r="911" spans="1:26" ht="19.5" customHeight="1" x14ac:dyDescent="0.2">
      <c r="A911" s="301"/>
      <c r="B911" s="301"/>
      <c r="C911" s="64"/>
      <c r="D911" s="99"/>
      <c r="E911" s="301"/>
      <c r="F911" s="301"/>
      <c r="G911" s="301"/>
      <c r="H911" s="301"/>
      <c r="I911" s="301"/>
      <c r="J911" s="301"/>
      <c r="K911" s="301"/>
      <c r="L911" s="301"/>
      <c r="M911" s="301"/>
      <c r="N911" s="301"/>
      <c r="O911" s="301"/>
      <c r="P911" s="301"/>
      <c r="Q911" s="301"/>
      <c r="R911" s="301"/>
      <c r="S911" s="301"/>
      <c r="T911" s="301"/>
      <c r="U911" s="301"/>
      <c r="V911" s="301"/>
      <c r="W911" s="301"/>
      <c r="X911" s="301"/>
      <c r="Y911" s="301"/>
      <c r="Z911" s="301"/>
    </row>
    <row r="912" spans="1:26" ht="19.5" customHeight="1" x14ac:dyDescent="0.2">
      <c r="A912" s="301"/>
      <c r="B912" s="301"/>
      <c r="C912" s="64"/>
      <c r="D912" s="99"/>
      <c r="E912" s="301"/>
      <c r="F912" s="301"/>
      <c r="G912" s="301"/>
      <c r="H912" s="301"/>
      <c r="I912" s="301"/>
      <c r="J912" s="301"/>
      <c r="K912" s="301"/>
      <c r="L912" s="301"/>
      <c r="M912" s="301"/>
      <c r="N912" s="301"/>
      <c r="O912" s="301"/>
      <c r="P912" s="301"/>
      <c r="Q912" s="301"/>
      <c r="R912" s="301"/>
      <c r="S912" s="301"/>
      <c r="T912" s="301"/>
      <c r="U912" s="301"/>
      <c r="V912" s="301"/>
      <c r="W912" s="301"/>
      <c r="X912" s="301"/>
      <c r="Y912" s="301"/>
      <c r="Z912" s="301"/>
    </row>
    <row r="913" spans="1:26" ht="19.5" customHeight="1" x14ac:dyDescent="0.2">
      <c r="A913" s="301"/>
      <c r="B913" s="301"/>
      <c r="C913" s="64"/>
      <c r="D913" s="99"/>
      <c r="E913" s="301"/>
      <c r="F913" s="301"/>
      <c r="G913" s="301"/>
      <c r="H913" s="301"/>
      <c r="I913" s="301"/>
      <c r="J913" s="301"/>
      <c r="K913" s="301"/>
      <c r="L913" s="301"/>
      <c r="M913" s="301"/>
      <c r="N913" s="301"/>
      <c r="O913" s="301"/>
      <c r="P913" s="301"/>
      <c r="Q913" s="301"/>
      <c r="R913" s="301"/>
      <c r="S913" s="301"/>
      <c r="T913" s="301"/>
      <c r="U913" s="301"/>
      <c r="V913" s="301"/>
      <c r="W913" s="301"/>
      <c r="X913" s="301"/>
      <c r="Y913" s="301"/>
      <c r="Z913" s="301"/>
    </row>
    <row r="914" spans="1:26" ht="19.5" customHeight="1" x14ac:dyDescent="0.2">
      <c r="A914" s="301"/>
      <c r="B914" s="301"/>
      <c r="C914" s="64"/>
      <c r="D914" s="99"/>
      <c r="E914" s="301"/>
      <c r="F914" s="301"/>
      <c r="G914" s="301"/>
      <c r="H914" s="301"/>
      <c r="I914" s="301"/>
      <c r="J914" s="301"/>
      <c r="K914" s="301"/>
      <c r="L914" s="301"/>
      <c r="M914" s="301"/>
      <c r="N914" s="301"/>
      <c r="O914" s="301"/>
      <c r="P914" s="301"/>
      <c r="Q914" s="301"/>
      <c r="R914" s="301"/>
      <c r="S914" s="301"/>
      <c r="T914" s="301"/>
      <c r="U914" s="301"/>
      <c r="V914" s="301"/>
      <c r="W914" s="301"/>
      <c r="X914" s="301"/>
      <c r="Y914" s="301"/>
      <c r="Z914" s="301"/>
    </row>
    <row r="915" spans="1:26" ht="19.5" customHeight="1" x14ac:dyDescent="0.2">
      <c r="A915" s="301"/>
      <c r="B915" s="301"/>
      <c r="C915" s="64"/>
      <c r="D915" s="99"/>
      <c r="E915" s="301"/>
      <c r="F915" s="301"/>
      <c r="G915" s="301"/>
      <c r="H915" s="301"/>
      <c r="I915" s="301"/>
      <c r="J915" s="301"/>
      <c r="K915" s="301"/>
      <c r="L915" s="301"/>
      <c r="M915" s="301"/>
      <c r="N915" s="301"/>
      <c r="O915" s="301"/>
      <c r="P915" s="301"/>
      <c r="Q915" s="301"/>
      <c r="R915" s="301"/>
      <c r="S915" s="301"/>
      <c r="T915" s="301"/>
      <c r="U915" s="301"/>
      <c r="V915" s="301"/>
      <c r="W915" s="301"/>
      <c r="X915" s="301"/>
      <c r="Y915" s="301"/>
      <c r="Z915" s="301"/>
    </row>
    <row r="916" spans="1:26" ht="19.5" customHeight="1" x14ac:dyDescent="0.2">
      <c r="A916" s="301"/>
      <c r="B916" s="301"/>
      <c r="C916" s="64"/>
      <c r="D916" s="99"/>
      <c r="E916" s="301"/>
      <c r="F916" s="301"/>
      <c r="G916" s="301"/>
      <c r="H916" s="301"/>
      <c r="I916" s="301"/>
      <c r="J916" s="301"/>
      <c r="K916" s="301"/>
      <c r="L916" s="301"/>
      <c r="M916" s="301"/>
      <c r="N916" s="301"/>
      <c r="O916" s="301"/>
      <c r="P916" s="301"/>
      <c r="Q916" s="301"/>
      <c r="R916" s="301"/>
      <c r="S916" s="301"/>
      <c r="T916" s="301"/>
      <c r="U916" s="301"/>
      <c r="V916" s="301"/>
      <c r="W916" s="301"/>
      <c r="X916" s="301"/>
      <c r="Y916" s="301"/>
      <c r="Z916" s="301"/>
    </row>
    <row r="917" spans="1:26" ht="19.5" customHeight="1" x14ac:dyDescent="0.2">
      <c r="A917" s="301"/>
      <c r="B917" s="301"/>
      <c r="C917" s="64"/>
      <c r="D917" s="99"/>
      <c r="E917" s="301"/>
      <c r="F917" s="301"/>
      <c r="G917" s="301"/>
      <c r="H917" s="301"/>
      <c r="I917" s="301"/>
      <c r="J917" s="301"/>
      <c r="K917" s="301"/>
      <c r="L917" s="301"/>
      <c r="M917" s="301"/>
      <c r="N917" s="301"/>
      <c r="O917" s="301"/>
      <c r="P917" s="301"/>
      <c r="Q917" s="301"/>
      <c r="R917" s="301"/>
      <c r="S917" s="301"/>
      <c r="T917" s="301"/>
      <c r="U917" s="301"/>
      <c r="V917" s="301"/>
      <c r="W917" s="301"/>
      <c r="X917" s="301"/>
      <c r="Y917" s="301"/>
      <c r="Z917" s="301"/>
    </row>
    <row r="918" spans="1:26" ht="19.5" customHeight="1" x14ac:dyDescent="0.2">
      <c r="A918" s="301"/>
      <c r="B918" s="301"/>
      <c r="C918" s="64"/>
      <c r="D918" s="99"/>
      <c r="E918" s="301"/>
      <c r="F918" s="301"/>
      <c r="G918" s="301"/>
      <c r="H918" s="301"/>
      <c r="I918" s="301"/>
      <c r="J918" s="301"/>
      <c r="K918" s="301"/>
      <c r="L918" s="301"/>
      <c r="M918" s="301"/>
      <c r="N918" s="301"/>
      <c r="O918" s="301"/>
      <c r="P918" s="301"/>
      <c r="Q918" s="301"/>
      <c r="R918" s="301"/>
      <c r="S918" s="301"/>
      <c r="T918" s="301"/>
      <c r="U918" s="301"/>
      <c r="V918" s="301"/>
      <c r="W918" s="301"/>
      <c r="X918" s="301"/>
      <c r="Y918" s="301"/>
      <c r="Z918" s="301"/>
    </row>
    <row r="919" spans="1:26" ht="19.5" customHeight="1" x14ac:dyDescent="0.2">
      <c r="A919" s="301"/>
      <c r="B919" s="301"/>
      <c r="C919" s="64"/>
      <c r="D919" s="99"/>
      <c r="E919" s="301"/>
      <c r="F919" s="301"/>
      <c r="G919" s="301"/>
      <c r="H919" s="301"/>
      <c r="I919" s="301"/>
      <c r="J919" s="301"/>
      <c r="K919" s="301"/>
      <c r="L919" s="301"/>
      <c r="M919" s="301"/>
      <c r="N919" s="301"/>
      <c r="O919" s="301"/>
      <c r="P919" s="301"/>
      <c r="Q919" s="301"/>
      <c r="R919" s="301"/>
      <c r="S919" s="301"/>
      <c r="T919" s="301"/>
      <c r="U919" s="301"/>
      <c r="V919" s="301"/>
      <c r="W919" s="301"/>
      <c r="X919" s="301"/>
      <c r="Y919" s="301"/>
      <c r="Z919" s="301"/>
    </row>
    <row r="920" spans="1:26" ht="19.5" customHeight="1" x14ac:dyDescent="0.2">
      <c r="A920" s="301"/>
      <c r="B920" s="301"/>
      <c r="C920" s="64"/>
      <c r="D920" s="99"/>
      <c r="E920" s="301"/>
      <c r="F920" s="301"/>
      <c r="G920" s="301"/>
      <c r="H920" s="301"/>
      <c r="I920" s="301"/>
      <c r="J920" s="301"/>
      <c r="K920" s="301"/>
      <c r="L920" s="301"/>
      <c r="M920" s="301"/>
      <c r="N920" s="301"/>
      <c r="O920" s="301"/>
      <c r="P920" s="301"/>
      <c r="Q920" s="301"/>
      <c r="R920" s="301"/>
      <c r="S920" s="301"/>
      <c r="T920" s="301"/>
      <c r="U920" s="301"/>
      <c r="V920" s="301"/>
      <c r="W920" s="301"/>
      <c r="X920" s="301"/>
      <c r="Y920" s="301"/>
      <c r="Z920" s="301"/>
    </row>
    <row r="921" spans="1:26" ht="19.5" customHeight="1" x14ac:dyDescent="0.2">
      <c r="A921" s="301"/>
      <c r="B921" s="301"/>
      <c r="C921" s="64"/>
      <c r="D921" s="99"/>
      <c r="E921" s="301"/>
      <c r="F921" s="301"/>
      <c r="G921" s="301"/>
      <c r="H921" s="301"/>
      <c r="I921" s="301"/>
      <c r="J921" s="301"/>
      <c r="K921" s="301"/>
      <c r="L921" s="301"/>
      <c r="M921" s="301"/>
      <c r="N921" s="301"/>
      <c r="O921" s="301"/>
      <c r="P921" s="301"/>
      <c r="Q921" s="301"/>
      <c r="R921" s="301"/>
      <c r="S921" s="301"/>
      <c r="T921" s="301"/>
      <c r="U921" s="301"/>
      <c r="V921" s="301"/>
      <c r="W921" s="301"/>
      <c r="X921" s="301"/>
      <c r="Y921" s="301"/>
      <c r="Z921" s="301"/>
    </row>
    <row r="922" spans="1:26" ht="19.5" customHeight="1" x14ac:dyDescent="0.2">
      <c r="A922" s="301"/>
      <c r="B922" s="301"/>
      <c r="C922" s="64"/>
      <c r="D922" s="99"/>
      <c r="E922" s="301"/>
      <c r="F922" s="301"/>
      <c r="G922" s="301"/>
      <c r="H922" s="301"/>
      <c r="I922" s="301"/>
      <c r="J922" s="301"/>
      <c r="K922" s="301"/>
      <c r="L922" s="301"/>
      <c r="M922" s="301"/>
      <c r="N922" s="301"/>
      <c r="O922" s="301"/>
      <c r="P922" s="301"/>
      <c r="Q922" s="301"/>
      <c r="R922" s="301"/>
      <c r="S922" s="301"/>
      <c r="T922" s="301"/>
      <c r="U922" s="301"/>
      <c r="V922" s="301"/>
      <c r="W922" s="301"/>
      <c r="X922" s="301"/>
      <c r="Y922" s="301"/>
      <c r="Z922" s="301"/>
    </row>
    <row r="923" spans="1:26" ht="19.5" customHeight="1" x14ac:dyDescent="0.2">
      <c r="A923" s="301"/>
      <c r="B923" s="301"/>
      <c r="C923" s="64"/>
      <c r="D923" s="99"/>
      <c r="E923" s="301"/>
      <c r="F923" s="301"/>
      <c r="G923" s="301"/>
      <c r="H923" s="301"/>
      <c r="I923" s="301"/>
      <c r="J923" s="301"/>
      <c r="K923" s="301"/>
      <c r="L923" s="301"/>
      <c r="M923" s="301"/>
      <c r="N923" s="301"/>
      <c r="O923" s="301"/>
      <c r="P923" s="301"/>
      <c r="Q923" s="301"/>
      <c r="R923" s="301"/>
      <c r="S923" s="301"/>
      <c r="T923" s="301"/>
      <c r="U923" s="301"/>
      <c r="V923" s="301"/>
      <c r="W923" s="301"/>
      <c r="X923" s="301"/>
      <c r="Y923" s="301"/>
      <c r="Z923" s="301"/>
    </row>
    <row r="924" spans="1:26" ht="19.5" customHeight="1" x14ac:dyDescent="0.2">
      <c r="A924" s="301"/>
      <c r="B924" s="301"/>
      <c r="C924" s="64"/>
      <c r="D924" s="99"/>
      <c r="E924" s="301"/>
      <c r="F924" s="301"/>
      <c r="G924" s="301"/>
      <c r="H924" s="301"/>
      <c r="I924" s="301"/>
      <c r="J924" s="301"/>
      <c r="K924" s="301"/>
      <c r="L924" s="301"/>
      <c r="M924" s="301"/>
      <c r="N924" s="301"/>
      <c r="O924" s="301"/>
      <c r="P924" s="301"/>
      <c r="Q924" s="301"/>
      <c r="R924" s="301"/>
      <c r="S924" s="301"/>
      <c r="T924" s="301"/>
      <c r="U924" s="301"/>
      <c r="V924" s="301"/>
      <c r="W924" s="301"/>
      <c r="X924" s="301"/>
      <c r="Y924" s="301"/>
      <c r="Z924" s="301"/>
    </row>
    <row r="925" spans="1:26" ht="19.5" customHeight="1" x14ac:dyDescent="0.2">
      <c r="A925" s="301"/>
      <c r="B925" s="301"/>
      <c r="C925" s="64"/>
      <c r="D925" s="99"/>
      <c r="E925" s="301"/>
      <c r="F925" s="301"/>
      <c r="G925" s="301"/>
      <c r="H925" s="301"/>
      <c r="I925" s="301"/>
      <c r="J925" s="301"/>
      <c r="K925" s="301"/>
      <c r="L925" s="301"/>
      <c r="M925" s="301"/>
      <c r="N925" s="301"/>
      <c r="O925" s="301"/>
      <c r="P925" s="301"/>
      <c r="Q925" s="301"/>
      <c r="R925" s="301"/>
      <c r="S925" s="301"/>
      <c r="T925" s="301"/>
      <c r="U925" s="301"/>
      <c r="V925" s="301"/>
      <c r="W925" s="301"/>
      <c r="X925" s="301"/>
      <c r="Y925" s="301"/>
      <c r="Z925" s="301"/>
    </row>
    <row r="926" spans="1:26" ht="19.5" customHeight="1" x14ac:dyDescent="0.2">
      <c r="A926" s="301"/>
      <c r="B926" s="301"/>
      <c r="C926" s="64"/>
      <c r="D926" s="99"/>
      <c r="E926" s="301"/>
      <c r="F926" s="301"/>
      <c r="G926" s="301"/>
      <c r="H926" s="301"/>
      <c r="I926" s="301"/>
      <c r="J926" s="301"/>
      <c r="K926" s="301"/>
      <c r="L926" s="301"/>
      <c r="M926" s="301"/>
      <c r="N926" s="301"/>
      <c r="O926" s="301"/>
      <c r="P926" s="301"/>
      <c r="Q926" s="301"/>
      <c r="R926" s="301"/>
      <c r="S926" s="301"/>
      <c r="T926" s="301"/>
      <c r="U926" s="301"/>
      <c r="V926" s="301"/>
      <c r="W926" s="301"/>
      <c r="X926" s="301"/>
      <c r="Y926" s="301"/>
      <c r="Z926" s="301"/>
    </row>
    <row r="927" spans="1:26" ht="19.5" customHeight="1" x14ac:dyDescent="0.2">
      <c r="A927" s="301"/>
      <c r="B927" s="301"/>
      <c r="C927" s="64"/>
      <c r="D927" s="99"/>
      <c r="E927" s="301"/>
      <c r="F927" s="301"/>
      <c r="G927" s="301"/>
      <c r="H927" s="301"/>
      <c r="I927" s="301"/>
      <c r="J927" s="301"/>
      <c r="K927" s="301"/>
      <c r="L927" s="301"/>
      <c r="M927" s="301"/>
      <c r="N927" s="301"/>
      <c r="O927" s="301"/>
      <c r="P927" s="301"/>
      <c r="Q927" s="301"/>
      <c r="R927" s="301"/>
      <c r="S927" s="301"/>
      <c r="T927" s="301"/>
      <c r="U927" s="301"/>
      <c r="V927" s="301"/>
      <c r="W927" s="301"/>
      <c r="X927" s="301"/>
      <c r="Y927" s="301"/>
      <c r="Z927" s="301"/>
    </row>
    <row r="928" spans="1:26" ht="19.5" customHeight="1" x14ac:dyDescent="0.2">
      <c r="A928" s="301"/>
      <c r="B928" s="301"/>
      <c r="C928" s="64"/>
      <c r="D928" s="99"/>
      <c r="E928" s="301"/>
      <c r="F928" s="301"/>
      <c r="G928" s="301"/>
      <c r="H928" s="301"/>
      <c r="I928" s="301"/>
      <c r="J928" s="301"/>
      <c r="K928" s="301"/>
      <c r="L928" s="301"/>
      <c r="M928" s="301"/>
      <c r="N928" s="301"/>
      <c r="O928" s="301"/>
      <c r="P928" s="301"/>
      <c r="Q928" s="301"/>
      <c r="R928" s="301"/>
      <c r="S928" s="301"/>
      <c r="T928" s="301"/>
      <c r="U928" s="301"/>
      <c r="V928" s="301"/>
      <c r="W928" s="301"/>
      <c r="X928" s="301"/>
      <c r="Y928" s="301"/>
      <c r="Z928" s="301"/>
    </row>
    <row r="929" spans="1:26" ht="19.5" customHeight="1" x14ac:dyDescent="0.2">
      <c r="A929" s="301"/>
      <c r="B929" s="301"/>
      <c r="C929" s="64"/>
      <c r="D929" s="99"/>
      <c r="E929" s="301"/>
      <c r="F929" s="301"/>
      <c r="G929" s="301"/>
      <c r="H929" s="301"/>
      <c r="I929" s="301"/>
      <c r="J929" s="301"/>
      <c r="K929" s="301"/>
      <c r="L929" s="301"/>
      <c r="M929" s="301"/>
      <c r="N929" s="301"/>
      <c r="O929" s="301"/>
      <c r="P929" s="301"/>
      <c r="Q929" s="301"/>
      <c r="R929" s="301"/>
      <c r="S929" s="301"/>
      <c r="T929" s="301"/>
      <c r="U929" s="301"/>
      <c r="V929" s="301"/>
      <c r="W929" s="301"/>
      <c r="X929" s="301"/>
      <c r="Y929" s="301"/>
      <c r="Z929" s="301"/>
    </row>
    <row r="930" spans="1:26" ht="19.5" customHeight="1" x14ac:dyDescent="0.2">
      <c r="A930" s="301"/>
      <c r="B930" s="301"/>
      <c r="C930" s="64"/>
      <c r="D930" s="99"/>
      <c r="E930" s="301"/>
      <c r="F930" s="301"/>
      <c r="G930" s="301"/>
      <c r="H930" s="301"/>
      <c r="I930" s="301"/>
      <c r="J930" s="301"/>
      <c r="K930" s="301"/>
      <c r="L930" s="301"/>
      <c r="M930" s="301"/>
      <c r="N930" s="301"/>
      <c r="O930" s="301"/>
      <c r="P930" s="301"/>
      <c r="Q930" s="301"/>
      <c r="R930" s="301"/>
      <c r="S930" s="301"/>
      <c r="T930" s="301"/>
      <c r="U930" s="301"/>
      <c r="V930" s="301"/>
      <c r="W930" s="301"/>
      <c r="X930" s="301"/>
      <c r="Y930" s="301"/>
      <c r="Z930" s="301"/>
    </row>
    <row r="931" spans="1:26" ht="19.5" customHeight="1" x14ac:dyDescent="0.2">
      <c r="A931" s="301"/>
      <c r="B931" s="301"/>
      <c r="C931" s="64"/>
      <c r="D931" s="99"/>
      <c r="E931" s="301"/>
      <c r="F931" s="301"/>
      <c r="G931" s="301"/>
      <c r="H931" s="301"/>
      <c r="I931" s="301"/>
      <c r="J931" s="301"/>
      <c r="K931" s="301"/>
      <c r="L931" s="301"/>
      <c r="M931" s="301"/>
      <c r="N931" s="301"/>
      <c r="O931" s="301"/>
      <c r="P931" s="301"/>
      <c r="Q931" s="301"/>
      <c r="R931" s="301"/>
      <c r="S931" s="301"/>
      <c r="T931" s="301"/>
      <c r="U931" s="301"/>
      <c r="V931" s="301"/>
      <c r="W931" s="301"/>
      <c r="X931" s="301"/>
      <c r="Y931" s="301"/>
      <c r="Z931" s="301"/>
    </row>
    <row r="932" spans="1:26" ht="19.5" customHeight="1" x14ac:dyDescent="0.2">
      <c r="A932" s="301"/>
      <c r="B932" s="301"/>
      <c r="C932" s="64"/>
      <c r="D932" s="99"/>
      <c r="E932" s="301"/>
      <c r="F932" s="301"/>
      <c r="G932" s="301"/>
      <c r="H932" s="301"/>
      <c r="I932" s="301"/>
      <c r="J932" s="301"/>
      <c r="K932" s="301"/>
      <c r="L932" s="301"/>
      <c r="M932" s="301"/>
      <c r="N932" s="301"/>
      <c r="O932" s="301"/>
      <c r="P932" s="301"/>
      <c r="Q932" s="301"/>
      <c r="R932" s="301"/>
      <c r="S932" s="301"/>
      <c r="T932" s="301"/>
      <c r="U932" s="301"/>
      <c r="V932" s="301"/>
      <c r="W932" s="301"/>
      <c r="X932" s="301"/>
      <c r="Y932" s="301"/>
      <c r="Z932" s="301"/>
    </row>
    <row r="933" spans="1:26" ht="19.5" customHeight="1" x14ac:dyDescent="0.2">
      <c r="A933" s="301"/>
      <c r="B933" s="301"/>
      <c r="C933" s="64"/>
      <c r="D933" s="99"/>
      <c r="E933" s="301"/>
      <c r="F933" s="301"/>
      <c r="G933" s="301"/>
      <c r="H933" s="301"/>
      <c r="I933" s="301"/>
      <c r="J933" s="301"/>
      <c r="K933" s="301"/>
      <c r="L933" s="301"/>
      <c r="M933" s="301"/>
      <c r="N933" s="301"/>
      <c r="O933" s="301"/>
      <c r="P933" s="301"/>
      <c r="Q933" s="301"/>
      <c r="R933" s="301"/>
      <c r="S933" s="301"/>
      <c r="T933" s="301"/>
      <c r="U933" s="301"/>
      <c r="V933" s="301"/>
      <c r="W933" s="301"/>
      <c r="X933" s="301"/>
      <c r="Y933" s="301"/>
      <c r="Z933" s="301"/>
    </row>
    <row r="934" spans="1:26" ht="19.5" customHeight="1" x14ac:dyDescent="0.2">
      <c r="A934" s="301"/>
      <c r="B934" s="301"/>
      <c r="C934" s="64"/>
      <c r="D934" s="99"/>
      <c r="E934" s="301"/>
      <c r="F934" s="301"/>
      <c r="G934" s="301"/>
      <c r="H934" s="301"/>
      <c r="I934" s="301"/>
      <c r="J934" s="301"/>
      <c r="K934" s="301"/>
      <c r="L934" s="301"/>
      <c r="M934" s="301"/>
      <c r="N934" s="301"/>
      <c r="O934" s="301"/>
      <c r="P934" s="301"/>
      <c r="Q934" s="301"/>
      <c r="R934" s="301"/>
      <c r="S934" s="301"/>
      <c r="T934" s="301"/>
      <c r="U934" s="301"/>
      <c r="V934" s="301"/>
      <c r="W934" s="301"/>
      <c r="X934" s="301"/>
      <c r="Y934" s="301"/>
      <c r="Z934" s="301"/>
    </row>
    <row r="935" spans="1:26" ht="19.5" customHeight="1" x14ac:dyDescent="0.2">
      <c r="A935" s="301"/>
      <c r="B935" s="301"/>
      <c r="C935" s="64"/>
      <c r="D935" s="99"/>
      <c r="E935" s="301"/>
      <c r="F935" s="301"/>
      <c r="G935" s="301"/>
      <c r="H935" s="301"/>
      <c r="I935" s="301"/>
      <c r="J935" s="301"/>
      <c r="K935" s="301"/>
      <c r="L935" s="301"/>
      <c r="M935" s="301"/>
      <c r="N935" s="301"/>
      <c r="O935" s="301"/>
      <c r="P935" s="301"/>
      <c r="Q935" s="301"/>
      <c r="R935" s="301"/>
      <c r="S935" s="301"/>
      <c r="T935" s="301"/>
      <c r="U935" s="301"/>
      <c r="V935" s="301"/>
      <c r="W935" s="301"/>
      <c r="X935" s="301"/>
      <c r="Y935" s="301"/>
      <c r="Z935" s="301"/>
    </row>
    <row r="936" spans="1:26" ht="19.5" customHeight="1" x14ac:dyDescent="0.2">
      <c r="A936" s="301"/>
      <c r="B936" s="301"/>
      <c r="C936" s="64"/>
      <c r="D936" s="99"/>
      <c r="E936" s="301"/>
      <c r="F936" s="301"/>
      <c r="G936" s="301"/>
      <c r="H936" s="301"/>
      <c r="I936" s="301"/>
      <c r="J936" s="301"/>
      <c r="K936" s="301"/>
      <c r="L936" s="301"/>
      <c r="M936" s="301"/>
      <c r="N936" s="301"/>
      <c r="O936" s="301"/>
      <c r="P936" s="301"/>
      <c r="Q936" s="301"/>
      <c r="R936" s="301"/>
      <c r="S936" s="301"/>
      <c r="T936" s="301"/>
      <c r="U936" s="301"/>
      <c r="V936" s="301"/>
      <c r="W936" s="301"/>
      <c r="X936" s="301"/>
      <c r="Y936" s="301"/>
      <c r="Z936" s="301"/>
    </row>
    <row r="937" spans="1:26" ht="19.5" customHeight="1" x14ac:dyDescent="0.2">
      <c r="A937" s="301"/>
      <c r="B937" s="301"/>
      <c r="C937" s="64"/>
      <c r="D937" s="99"/>
      <c r="E937" s="301"/>
      <c r="F937" s="301"/>
      <c r="G937" s="301"/>
      <c r="H937" s="301"/>
      <c r="I937" s="301"/>
      <c r="J937" s="301"/>
      <c r="K937" s="301"/>
      <c r="L937" s="301"/>
      <c r="M937" s="301"/>
      <c r="N937" s="301"/>
      <c r="O937" s="301"/>
      <c r="P937" s="301"/>
      <c r="Q937" s="301"/>
      <c r="R937" s="301"/>
      <c r="S937" s="301"/>
      <c r="T937" s="301"/>
      <c r="U937" s="301"/>
      <c r="V937" s="301"/>
      <c r="W937" s="301"/>
      <c r="X937" s="301"/>
      <c r="Y937" s="301"/>
      <c r="Z937" s="301"/>
    </row>
    <row r="938" spans="1:26" ht="19.5" customHeight="1" x14ac:dyDescent="0.2">
      <c r="A938" s="301"/>
      <c r="B938" s="301"/>
      <c r="C938" s="64"/>
      <c r="D938" s="99"/>
      <c r="E938" s="301"/>
      <c r="F938" s="301"/>
      <c r="G938" s="301"/>
      <c r="H938" s="301"/>
      <c r="I938" s="301"/>
      <c r="J938" s="301"/>
      <c r="K938" s="301"/>
      <c r="L938" s="301"/>
      <c r="M938" s="301"/>
      <c r="N938" s="301"/>
      <c r="O938" s="301"/>
      <c r="P938" s="301"/>
      <c r="Q938" s="301"/>
      <c r="R938" s="301"/>
      <c r="S938" s="301"/>
      <c r="T938" s="301"/>
      <c r="U938" s="301"/>
      <c r="V938" s="301"/>
      <c r="W938" s="301"/>
      <c r="X938" s="301"/>
      <c r="Y938" s="301"/>
      <c r="Z938" s="301"/>
    </row>
    <row r="939" spans="1:26" ht="19.5" customHeight="1" x14ac:dyDescent="0.2">
      <c r="A939" s="301"/>
      <c r="B939" s="301"/>
      <c r="C939" s="64"/>
      <c r="D939" s="99"/>
      <c r="E939" s="301"/>
      <c r="F939" s="301"/>
      <c r="G939" s="301"/>
      <c r="H939" s="301"/>
      <c r="I939" s="301"/>
      <c r="J939" s="301"/>
      <c r="K939" s="301"/>
      <c r="L939" s="301"/>
      <c r="M939" s="301"/>
      <c r="N939" s="301"/>
      <c r="O939" s="301"/>
      <c r="P939" s="301"/>
      <c r="Q939" s="301"/>
      <c r="R939" s="301"/>
      <c r="S939" s="301"/>
      <c r="T939" s="301"/>
      <c r="U939" s="301"/>
      <c r="V939" s="301"/>
      <c r="W939" s="301"/>
      <c r="X939" s="301"/>
      <c r="Y939" s="301"/>
      <c r="Z939" s="301"/>
    </row>
    <row r="940" spans="1:26" ht="19.5" customHeight="1" x14ac:dyDescent="0.2">
      <c r="A940" s="301"/>
      <c r="B940" s="301"/>
      <c r="C940" s="64"/>
      <c r="D940" s="99"/>
      <c r="E940" s="301"/>
      <c r="F940" s="301"/>
      <c r="G940" s="301"/>
      <c r="H940" s="301"/>
      <c r="I940" s="301"/>
      <c r="J940" s="301"/>
      <c r="K940" s="301"/>
      <c r="L940" s="301"/>
      <c r="M940" s="301"/>
      <c r="N940" s="301"/>
      <c r="O940" s="301"/>
      <c r="P940" s="301"/>
      <c r="Q940" s="301"/>
      <c r="R940" s="301"/>
      <c r="S940" s="301"/>
      <c r="T940" s="301"/>
      <c r="U940" s="301"/>
      <c r="V940" s="301"/>
      <c r="W940" s="301"/>
      <c r="X940" s="301"/>
      <c r="Y940" s="301"/>
      <c r="Z940" s="301"/>
    </row>
    <row r="941" spans="1:26" ht="19.5" customHeight="1" x14ac:dyDescent="0.2">
      <c r="A941" s="301"/>
      <c r="B941" s="301"/>
      <c r="C941" s="64"/>
      <c r="D941" s="99"/>
      <c r="E941" s="301"/>
      <c r="F941" s="301"/>
      <c r="G941" s="301"/>
      <c r="H941" s="301"/>
      <c r="I941" s="301"/>
      <c r="J941" s="301"/>
      <c r="K941" s="301"/>
      <c r="L941" s="301"/>
      <c r="M941" s="301"/>
      <c r="N941" s="301"/>
      <c r="O941" s="301"/>
      <c r="P941" s="301"/>
      <c r="Q941" s="301"/>
      <c r="R941" s="301"/>
      <c r="S941" s="301"/>
      <c r="T941" s="301"/>
      <c r="U941" s="301"/>
      <c r="V941" s="301"/>
      <c r="W941" s="301"/>
      <c r="X941" s="301"/>
      <c r="Y941" s="301"/>
      <c r="Z941" s="301"/>
    </row>
    <row r="942" spans="1:26" ht="19.5" customHeight="1" x14ac:dyDescent="0.2">
      <c r="A942" s="301"/>
      <c r="B942" s="301"/>
      <c r="C942" s="64"/>
      <c r="D942" s="99"/>
      <c r="E942" s="301"/>
      <c r="F942" s="301"/>
      <c r="G942" s="301"/>
      <c r="H942" s="301"/>
      <c r="I942" s="301"/>
      <c r="J942" s="301"/>
      <c r="K942" s="301"/>
      <c r="L942" s="301"/>
      <c r="M942" s="301"/>
      <c r="N942" s="301"/>
      <c r="O942" s="301"/>
      <c r="P942" s="301"/>
      <c r="Q942" s="301"/>
      <c r="R942" s="301"/>
      <c r="S942" s="301"/>
      <c r="T942" s="301"/>
      <c r="U942" s="301"/>
      <c r="V942" s="301"/>
      <c r="W942" s="301"/>
      <c r="X942" s="301"/>
      <c r="Y942" s="301"/>
      <c r="Z942" s="301"/>
    </row>
    <row r="943" spans="1:26" ht="19.5" customHeight="1" x14ac:dyDescent="0.2">
      <c r="A943" s="301"/>
      <c r="B943" s="301"/>
      <c r="C943" s="64"/>
      <c r="D943" s="99"/>
      <c r="E943" s="301"/>
      <c r="F943" s="301"/>
      <c r="G943" s="301"/>
      <c r="H943" s="301"/>
      <c r="I943" s="301"/>
      <c r="J943" s="301"/>
      <c r="K943" s="301"/>
      <c r="L943" s="301"/>
      <c r="M943" s="301"/>
      <c r="N943" s="301"/>
      <c r="O943" s="301"/>
      <c r="P943" s="301"/>
      <c r="Q943" s="301"/>
      <c r="R943" s="301"/>
      <c r="S943" s="301"/>
      <c r="T943" s="301"/>
      <c r="U943" s="301"/>
      <c r="V943" s="301"/>
      <c r="W943" s="301"/>
      <c r="X943" s="301"/>
      <c r="Y943" s="301"/>
      <c r="Z943" s="301"/>
    </row>
    <row r="944" spans="1:26" ht="19.5" customHeight="1" x14ac:dyDescent="0.2">
      <c r="A944" s="301"/>
      <c r="B944" s="301"/>
      <c r="C944" s="64"/>
      <c r="D944" s="99"/>
      <c r="E944" s="301"/>
      <c r="F944" s="301"/>
      <c r="G944" s="301"/>
      <c r="H944" s="301"/>
      <c r="I944" s="301"/>
      <c r="J944" s="301"/>
      <c r="K944" s="301"/>
      <c r="L944" s="301"/>
      <c r="M944" s="301"/>
      <c r="N944" s="301"/>
      <c r="O944" s="301"/>
      <c r="P944" s="301"/>
      <c r="Q944" s="301"/>
      <c r="R944" s="301"/>
      <c r="S944" s="301"/>
      <c r="T944" s="301"/>
      <c r="U944" s="301"/>
      <c r="V944" s="301"/>
      <c r="W944" s="301"/>
      <c r="X944" s="301"/>
      <c r="Y944" s="301"/>
      <c r="Z944" s="301"/>
    </row>
    <row r="945" spans="1:26" ht="19.5" customHeight="1" x14ac:dyDescent="0.2">
      <c r="A945" s="301"/>
      <c r="B945" s="301"/>
      <c r="C945" s="64"/>
      <c r="D945" s="99"/>
      <c r="E945" s="301"/>
      <c r="F945" s="301"/>
      <c r="G945" s="301"/>
      <c r="H945" s="301"/>
      <c r="I945" s="301"/>
      <c r="J945" s="301"/>
      <c r="K945" s="301"/>
      <c r="L945" s="301"/>
      <c r="M945" s="301"/>
      <c r="N945" s="301"/>
      <c r="O945" s="301"/>
      <c r="P945" s="301"/>
      <c r="Q945" s="301"/>
      <c r="R945" s="301"/>
      <c r="S945" s="301"/>
      <c r="T945" s="301"/>
      <c r="U945" s="301"/>
      <c r="V945" s="301"/>
      <c r="W945" s="301"/>
      <c r="X945" s="301"/>
      <c r="Y945" s="301"/>
      <c r="Z945" s="301"/>
    </row>
    <row r="946" spans="1:26" ht="19.5" customHeight="1" x14ac:dyDescent="0.2">
      <c r="A946" s="301"/>
      <c r="B946" s="301"/>
      <c r="C946" s="64"/>
      <c r="D946" s="99"/>
      <c r="E946" s="301"/>
      <c r="F946" s="301"/>
      <c r="G946" s="301"/>
      <c r="H946" s="301"/>
      <c r="I946" s="301"/>
      <c r="J946" s="301"/>
      <c r="K946" s="301"/>
      <c r="L946" s="301"/>
      <c r="M946" s="301"/>
      <c r="N946" s="301"/>
      <c r="O946" s="301"/>
      <c r="P946" s="301"/>
      <c r="Q946" s="301"/>
      <c r="R946" s="301"/>
      <c r="S946" s="301"/>
      <c r="T946" s="301"/>
      <c r="U946" s="301"/>
      <c r="V946" s="301"/>
      <c r="W946" s="301"/>
      <c r="X946" s="301"/>
      <c r="Y946" s="301"/>
      <c r="Z946" s="301"/>
    </row>
    <row r="947" spans="1:26" ht="19.5" customHeight="1" x14ac:dyDescent="0.2">
      <c r="A947" s="301"/>
      <c r="B947" s="301"/>
      <c r="C947" s="64"/>
      <c r="D947" s="99"/>
      <c r="E947" s="301"/>
      <c r="F947" s="301"/>
      <c r="G947" s="301"/>
      <c r="H947" s="301"/>
      <c r="I947" s="301"/>
      <c r="J947" s="301"/>
      <c r="K947" s="301"/>
      <c r="L947" s="301"/>
      <c r="M947" s="301"/>
      <c r="N947" s="301"/>
      <c r="O947" s="301"/>
      <c r="P947" s="301"/>
      <c r="Q947" s="301"/>
      <c r="R947" s="301"/>
      <c r="S947" s="301"/>
      <c r="T947" s="301"/>
      <c r="U947" s="301"/>
      <c r="V947" s="301"/>
      <c r="W947" s="301"/>
      <c r="X947" s="301"/>
      <c r="Y947" s="301"/>
      <c r="Z947" s="301"/>
    </row>
    <row r="948" spans="1:26" ht="19.5" customHeight="1" x14ac:dyDescent="0.2">
      <c r="A948" s="301"/>
      <c r="B948" s="301"/>
      <c r="C948" s="64"/>
      <c r="D948" s="99"/>
      <c r="E948" s="301"/>
      <c r="F948" s="301"/>
      <c r="G948" s="301"/>
      <c r="H948" s="301"/>
      <c r="I948" s="301"/>
      <c r="J948" s="301"/>
      <c r="K948" s="301"/>
      <c r="L948" s="301"/>
      <c r="M948" s="301"/>
      <c r="N948" s="301"/>
      <c r="O948" s="301"/>
      <c r="P948" s="301"/>
      <c r="Q948" s="301"/>
      <c r="R948" s="301"/>
      <c r="S948" s="301"/>
      <c r="T948" s="301"/>
      <c r="U948" s="301"/>
      <c r="V948" s="301"/>
      <c r="W948" s="301"/>
      <c r="X948" s="301"/>
      <c r="Y948" s="301"/>
      <c r="Z948" s="301"/>
    </row>
    <row r="949" spans="1:26" ht="19.5" customHeight="1" x14ac:dyDescent="0.2">
      <c r="A949" s="301"/>
      <c r="B949" s="301"/>
      <c r="C949" s="64"/>
      <c r="D949" s="99"/>
      <c r="E949" s="301"/>
      <c r="F949" s="301"/>
      <c r="G949" s="301"/>
      <c r="H949" s="301"/>
      <c r="I949" s="301"/>
      <c r="J949" s="301"/>
      <c r="K949" s="301"/>
      <c r="L949" s="301"/>
      <c r="M949" s="301"/>
      <c r="N949" s="301"/>
      <c r="O949" s="301"/>
      <c r="P949" s="301"/>
      <c r="Q949" s="301"/>
      <c r="R949" s="301"/>
      <c r="S949" s="301"/>
      <c r="T949" s="301"/>
      <c r="U949" s="301"/>
      <c r="V949" s="301"/>
      <c r="W949" s="301"/>
      <c r="X949" s="301"/>
      <c r="Y949" s="301"/>
      <c r="Z949" s="301"/>
    </row>
    <row r="950" spans="1:26" ht="19.5" customHeight="1" x14ac:dyDescent="0.2">
      <c r="A950" s="301"/>
      <c r="B950" s="301"/>
      <c r="C950" s="64"/>
      <c r="D950" s="99"/>
      <c r="E950" s="301"/>
      <c r="F950" s="301"/>
      <c r="G950" s="301"/>
      <c r="H950" s="301"/>
      <c r="I950" s="301"/>
      <c r="J950" s="301"/>
      <c r="K950" s="301"/>
      <c r="L950" s="301"/>
      <c r="M950" s="301"/>
      <c r="N950" s="301"/>
      <c r="O950" s="301"/>
      <c r="P950" s="301"/>
      <c r="Q950" s="301"/>
      <c r="R950" s="301"/>
      <c r="S950" s="301"/>
      <c r="T950" s="301"/>
      <c r="U950" s="301"/>
      <c r="V950" s="301"/>
      <c r="W950" s="301"/>
      <c r="X950" s="301"/>
      <c r="Y950" s="301"/>
      <c r="Z950" s="301"/>
    </row>
    <row r="951" spans="1:26" ht="19.5" customHeight="1" x14ac:dyDescent="0.2">
      <c r="A951" s="301"/>
      <c r="B951" s="301"/>
      <c r="C951" s="64"/>
      <c r="D951" s="99"/>
      <c r="E951" s="301"/>
      <c r="F951" s="301"/>
      <c r="G951" s="301"/>
      <c r="H951" s="301"/>
      <c r="I951" s="301"/>
      <c r="J951" s="301"/>
      <c r="K951" s="301"/>
      <c r="L951" s="301"/>
      <c r="M951" s="301"/>
      <c r="N951" s="301"/>
      <c r="O951" s="301"/>
      <c r="P951" s="301"/>
      <c r="Q951" s="301"/>
      <c r="R951" s="301"/>
      <c r="S951" s="301"/>
      <c r="T951" s="301"/>
      <c r="U951" s="301"/>
      <c r="V951" s="301"/>
      <c r="W951" s="301"/>
      <c r="X951" s="301"/>
      <c r="Y951" s="301"/>
      <c r="Z951" s="301"/>
    </row>
    <row r="952" spans="1:26" ht="19.5" customHeight="1" x14ac:dyDescent="0.2">
      <c r="A952" s="301"/>
      <c r="B952" s="301"/>
      <c r="C952" s="64"/>
      <c r="D952" s="99"/>
      <c r="E952" s="301"/>
      <c r="F952" s="301"/>
      <c r="G952" s="301"/>
      <c r="H952" s="301"/>
      <c r="I952" s="301"/>
      <c r="J952" s="301"/>
      <c r="K952" s="301"/>
      <c r="L952" s="301"/>
      <c r="M952" s="301"/>
      <c r="N952" s="301"/>
      <c r="O952" s="301"/>
      <c r="P952" s="301"/>
      <c r="Q952" s="301"/>
      <c r="R952" s="301"/>
      <c r="S952" s="301"/>
      <c r="T952" s="301"/>
      <c r="U952" s="301"/>
      <c r="V952" s="301"/>
      <c r="W952" s="301"/>
      <c r="X952" s="301"/>
      <c r="Y952" s="301"/>
      <c r="Z952" s="301"/>
    </row>
    <row r="953" spans="1:26" ht="19.5" customHeight="1" x14ac:dyDescent="0.2">
      <c r="A953" s="301"/>
      <c r="B953" s="301"/>
      <c r="C953" s="64"/>
      <c r="D953" s="99"/>
      <c r="E953" s="301"/>
      <c r="F953" s="301"/>
      <c r="G953" s="301"/>
      <c r="H953" s="301"/>
      <c r="I953" s="301"/>
      <c r="J953" s="301"/>
      <c r="K953" s="301"/>
      <c r="L953" s="301"/>
      <c r="M953" s="301"/>
      <c r="N953" s="301"/>
      <c r="O953" s="301"/>
      <c r="P953" s="301"/>
      <c r="Q953" s="301"/>
      <c r="R953" s="301"/>
      <c r="S953" s="301"/>
      <c r="T953" s="301"/>
      <c r="U953" s="301"/>
      <c r="V953" s="301"/>
      <c r="W953" s="301"/>
      <c r="X953" s="301"/>
      <c r="Y953" s="301"/>
      <c r="Z953" s="301"/>
    </row>
    <row r="954" spans="1:26" ht="19.5" customHeight="1" x14ac:dyDescent="0.2">
      <c r="A954" s="301"/>
      <c r="B954" s="301"/>
      <c r="C954" s="64"/>
      <c r="D954" s="99"/>
      <c r="E954" s="301"/>
      <c r="F954" s="301"/>
      <c r="G954" s="301"/>
      <c r="H954" s="301"/>
      <c r="I954" s="301"/>
      <c r="J954" s="301"/>
      <c r="K954" s="301"/>
      <c r="L954" s="301"/>
      <c r="M954" s="301"/>
      <c r="N954" s="301"/>
      <c r="O954" s="301"/>
      <c r="P954" s="301"/>
      <c r="Q954" s="301"/>
      <c r="R954" s="301"/>
      <c r="S954" s="301"/>
      <c r="T954" s="301"/>
      <c r="U954" s="301"/>
      <c r="V954" s="301"/>
      <c r="W954" s="301"/>
      <c r="X954" s="301"/>
      <c r="Y954" s="301"/>
      <c r="Z954" s="301"/>
    </row>
    <row r="955" spans="1:26" ht="19.5" customHeight="1" x14ac:dyDescent="0.2">
      <c r="A955" s="301"/>
      <c r="B955" s="301"/>
      <c r="C955" s="64"/>
      <c r="D955" s="99"/>
      <c r="E955" s="301"/>
      <c r="F955" s="301"/>
      <c r="G955" s="301"/>
      <c r="H955" s="301"/>
      <c r="I955" s="301"/>
      <c r="J955" s="301"/>
      <c r="K955" s="301"/>
      <c r="L955" s="301"/>
      <c r="M955" s="301"/>
      <c r="N955" s="301"/>
      <c r="O955" s="301"/>
      <c r="P955" s="301"/>
      <c r="Q955" s="301"/>
      <c r="R955" s="301"/>
      <c r="S955" s="301"/>
      <c r="T955" s="301"/>
      <c r="U955" s="301"/>
      <c r="V955" s="301"/>
      <c r="W955" s="301"/>
      <c r="X955" s="301"/>
      <c r="Y955" s="301"/>
      <c r="Z955" s="301"/>
    </row>
    <row r="956" spans="1:26" ht="19.5" customHeight="1" x14ac:dyDescent="0.2">
      <c r="A956" s="301"/>
      <c r="B956" s="301"/>
      <c r="C956" s="64"/>
      <c r="D956" s="99"/>
      <c r="E956" s="301"/>
      <c r="F956" s="301"/>
      <c r="G956" s="301"/>
      <c r="H956" s="301"/>
      <c r="I956" s="301"/>
      <c r="J956" s="301"/>
      <c r="K956" s="301"/>
      <c r="L956" s="301"/>
      <c r="M956" s="301"/>
      <c r="N956" s="301"/>
      <c r="O956" s="301"/>
      <c r="P956" s="301"/>
      <c r="Q956" s="301"/>
      <c r="R956" s="301"/>
      <c r="S956" s="301"/>
      <c r="T956" s="301"/>
      <c r="U956" s="301"/>
      <c r="V956" s="301"/>
      <c r="W956" s="301"/>
      <c r="X956" s="301"/>
      <c r="Y956" s="301"/>
      <c r="Z956" s="301"/>
    </row>
    <row r="957" spans="1:26" ht="19.5" customHeight="1" x14ac:dyDescent="0.2">
      <c r="A957" s="301"/>
      <c r="B957" s="301"/>
      <c r="C957" s="64"/>
      <c r="D957" s="99"/>
      <c r="E957" s="301"/>
      <c r="F957" s="301"/>
      <c r="G957" s="301"/>
      <c r="H957" s="301"/>
      <c r="I957" s="301"/>
      <c r="J957" s="301"/>
      <c r="K957" s="301"/>
      <c r="L957" s="301"/>
      <c r="M957" s="301"/>
      <c r="N957" s="301"/>
      <c r="O957" s="301"/>
      <c r="P957" s="301"/>
      <c r="Q957" s="301"/>
      <c r="R957" s="301"/>
      <c r="S957" s="301"/>
      <c r="T957" s="301"/>
      <c r="U957" s="301"/>
      <c r="V957" s="301"/>
      <c r="W957" s="301"/>
      <c r="X957" s="301"/>
      <c r="Y957" s="301"/>
      <c r="Z957" s="301"/>
    </row>
    <row r="958" spans="1:26" ht="19.5" customHeight="1" x14ac:dyDescent="0.2">
      <c r="A958" s="301"/>
      <c r="B958" s="301"/>
      <c r="C958" s="64"/>
      <c r="D958" s="99"/>
      <c r="E958" s="301"/>
      <c r="F958" s="301"/>
      <c r="G958" s="301"/>
      <c r="H958" s="301"/>
      <c r="I958" s="301"/>
      <c r="J958" s="301"/>
      <c r="K958" s="301"/>
      <c r="L958" s="301"/>
      <c r="M958" s="301"/>
      <c r="N958" s="301"/>
      <c r="O958" s="301"/>
      <c r="P958" s="301"/>
      <c r="Q958" s="301"/>
      <c r="R958" s="301"/>
      <c r="S958" s="301"/>
      <c r="T958" s="301"/>
      <c r="U958" s="301"/>
      <c r="V958" s="301"/>
      <c r="W958" s="301"/>
      <c r="X958" s="301"/>
      <c r="Y958" s="301"/>
      <c r="Z958" s="301"/>
    </row>
    <row r="959" spans="1:26" ht="19.5" customHeight="1" x14ac:dyDescent="0.2">
      <c r="A959" s="301"/>
      <c r="B959" s="301"/>
      <c r="C959" s="64"/>
      <c r="D959" s="99"/>
      <c r="E959" s="301"/>
      <c r="F959" s="301"/>
      <c r="G959" s="301"/>
      <c r="H959" s="301"/>
      <c r="I959" s="301"/>
      <c r="J959" s="301"/>
      <c r="K959" s="301"/>
      <c r="L959" s="301"/>
      <c r="M959" s="301"/>
      <c r="N959" s="301"/>
      <c r="O959" s="301"/>
      <c r="P959" s="301"/>
      <c r="Q959" s="301"/>
      <c r="R959" s="301"/>
      <c r="S959" s="301"/>
      <c r="T959" s="301"/>
      <c r="U959" s="301"/>
      <c r="V959" s="301"/>
      <c r="W959" s="301"/>
      <c r="X959" s="301"/>
      <c r="Y959" s="301"/>
      <c r="Z959" s="301"/>
    </row>
    <row r="960" spans="1:26" ht="19.5" customHeight="1" x14ac:dyDescent="0.2">
      <c r="A960" s="301"/>
      <c r="B960" s="301"/>
      <c r="C960" s="64"/>
      <c r="D960" s="99"/>
      <c r="E960" s="301"/>
      <c r="F960" s="301"/>
      <c r="G960" s="301"/>
      <c r="H960" s="301"/>
      <c r="I960" s="301"/>
      <c r="J960" s="301"/>
      <c r="K960" s="301"/>
      <c r="L960" s="301"/>
      <c r="M960" s="301"/>
      <c r="N960" s="301"/>
      <c r="O960" s="301"/>
      <c r="P960" s="301"/>
      <c r="Q960" s="301"/>
      <c r="R960" s="301"/>
      <c r="S960" s="301"/>
      <c r="T960" s="301"/>
      <c r="U960" s="301"/>
      <c r="V960" s="301"/>
      <c r="W960" s="301"/>
      <c r="X960" s="301"/>
      <c r="Y960" s="301"/>
      <c r="Z960" s="301"/>
    </row>
    <row r="961" spans="1:26" ht="19.5" customHeight="1" x14ac:dyDescent="0.2">
      <c r="A961" s="301"/>
      <c r="B961" s="301"/>
      <c r="C961" s="64"/>
      <c r="D961" s="99"/>
      <c r="E961" s="301"/>
      <c r="F961" s="301"/>
      <c r="G961" s="301"/>
      <c r="H961" s="301"/>
      <c r="I961" s="301"/>
      <c r="J961" s="301"/>
      <c r="K961" s="301"/>
      <c r="L961" s="301"/>
      <c r="M961" s="301"/>
      <c r="N961" s="301"/>
      <c r="O961" s="301"/>
      <c r="P961" s="301"/>
      <c r="Q961" s="301"/>
      <c r="R961" s="301"/>
      <c r="S961" s="301"/>
      <c r="T961" s="301"/>
      <c r="U961" s="301"/>
      <c r="V961" s="301"/>
      <c r="W961" s="301"/>
      <c r="X961" s="301"/>
      <c r="Y961" s="301"/>
      <c r="Z961" s="301"/>
    </row>
    <row r="962" spans="1:26" ht="19.5" customHeight="1" x14ac:dyDescent="0.2">
      <c r="A962" s="301"/>
      <c r="B962" s="301"/>
      <c r="C962" s="64"/>
      <c r="D962" s="99"/>
      <c r="E962" s="301"/>
      <c r="F962" s="301"/>
      <c r="G962" s="301"/>
      <c r="H962" s="301"/>
      <c r="I962" s="301"/>
      <c r="J962" s="301"/>
      <c r="K962" s="301"/>
      <c r="L962" s="301"/>
      <c r="M962" s="301"/>
      <c r="N962" s="301"/>
      <c r="O962" s="301"/>
      <c r="P962" s="301"/>
      <c r="Q962" s="301"/>
      <c r="R962" s="301"/>
      <c r="S962" s="301"/>
      <c r="T962" s="301"/>
      <c r="U962" s="301"/>
      <c r="V962" s="301"/>
      <c r="W962" s="301"/>
      <c r="X962" s="301"/>
      <c r="Y962" s="301"/>
      <c r="Z962" s="301"/>
    </row>
    <row r="963" spans="1:26" ht="19.5" customHeight="1" x14ac:dyDescent="0.2">
      <c r="A963" s="301"/>
      <c r="B963" s="301"/>
      <c r="C963" s="64"/>
      <c r="D963" s="99"/>
      <c r="E963" s="301"/>
      <c r="F963" s="301"/>
      <c r="G963" s="301"/>
      <c r="H963" s="301"/>
      <c r="I963" s="301"/>
      <c r="J963" s="301"/>
      <c r="K963" s="301"/>
      <c r="L963" s="301"/>
      <c r="M963" s="301"/>
      <c r="N963" s="301"/>
      <c r="O963" s="301"/>
      <c r="P963" s="301"/>
      <c r="Q963" s="301"/>
      <c r="R963" s="301"/>
      <c r="S963" s="301"/>
      <c r="T963" s="301"/>
      <c r="U963" s="301"/>
      <c r="V963" s="301"/>
      <c r="W963" s="301"/>
      <c r="X963" s="301"/>
      <c r="Y963" s="301"/>
      <c r="Z963" s="301"/>
    </row>
    <row r="964" spans="1:26" ht="19.5" customHeight="1" x14ac:dyDescent="0.2">
      <c r="A964" s="301"/>
      <c r="B964" s="301"/>
      <c r="C964" s="64"/>
      <c r="D964" s="99"/>
      <c r="E964" s="301"/>
      <c r="F964" s="301"/>
      <c r="G964" s="301"/>
      <c r="H964" s="301"/>
      <c r="I964" s="301"/>
      <c r="J964" s="301"/>
      <c r="K964" s="301"/>
      <c r="L964" s="301"/>
      <c r="M964" s="301"/>
      <c r="N964" s="301"/>
      <c r="O964" s="301"/>
      <c r="P964" s="301"/>
      <c r="Q964" s="301"/>
      <c r="R964" s="301"/>
      <c r="S964" s="301"/>
      <c r="T964" s="301"/>
      <c r="U964" s="301"/>
      <c r="V964" s="301"/>
      <c r="W964" s="301"/>
      <c r="X964" s="301"/>
      <c r="Y964" s="301"/>
      <c r="Z964" s="301"/>
    </row>
    <row r="965" spans="1:26" ht="19.5" customHeight="1" x14ac:dyDescent="0.2">
      <c r="A965" s="301"/>
      <c r="B965" s="301"/>
      <c r="C965" s="64"/>
      <c r="D965" s="99"/>
      <c r="E965" s="301"/>
      <c r="F965" s="301"/>
      <c r="G965" s="301"/>
      <c r="H965" s="301"/>
      <c r="I965" s="301"/>
      <c r="J965" s="301"/>
      <c r="K965" s="301"/>
      <c r="L965" s="301"/>
      <c r="M965" s="301"/>
      <c r="N965" s="301"/>
      <c r="O965" s="301"/>
      <c r="P965" s="301"/>
      <c r="Q965" s="301"/>
      <c r="R965" s="301"/>
      <c r="S965" s="301"/>
      <c r="T965" s="301"/>
      <c r="U965" s="301"/>
      <c r="V965" s="301"/>
      <c r="W965" s="301"/>
      <c r="X965" s="301"/>
      <c r="Y965" s="301"/>
      <c r="Z965" s="301"/>
    </row>
    <row r="966" spans="1:26" ht="19.5" customHeight="1" x14ac:dyDescent="0.2">
      <c r="A966" s="301"/>
      <c r="B966" s="301"/>
      <c r="C966" s="64"/>
      <c r="D966" s="99"/>
      <c r="E966" s="301"/>
      <c r="F966" s="301"/>
      <c r="G966" s="301"/>
      <c r="H966" s="301"/>
      <c r="I966" s="301"/>
      <c r="J966" s="301"/>
      <c r="K966" s="301"/>
      <c r="L966" s="301"/>
      <c r="M966" s="301"/>
      <c r="N966" s="301"/>
      <c r="O966" s="301"/>
      <c r="P966" s="301"/>
      <c r="Q966" s="301"/>
      <c r="R966" s="301"/>
      <c r="S966" s="301"/>
      <c r="T966" s="301"/>
      <c r="U966" s="301"/>
      <c r="V966" s="301"/>
      <c r="W966" s="301"/>
      <c r="X966" s="301"/>
      <c r="Y966" s="301"/>
      <c r="Z966" s="301"/>
    </row>
    <row r="967" spans="1:26" ht="19.5" customHeight="1" x14ac:dyDescent="0.2">
      <c r="A967" s="301"/>
      <c r="B967" s="301"/>
      <c r="C967" s="64"/>
      <c r="D967" s="99"/>
      <c r="E967" s="301"/>
      <c r="F967" s="301"/>
      <c r="G967" s="301"/>
      <c r="H967" s="301"/>
      <c r="I967" s="301"/>
      <c r="J967" s="301"/>
      <c r="K967" s="301"/>
      <c r="L967" s="301"/>
      <c r="M967" s="301"/>
      <c r="N967" s="301"/>
      <c r="O967" s="301"/>
      <c r="P967" s="301"/>
      <c r="Q967" s="301"/>
      <c r="R967" s="301"/>
      <c r="S967" s="301"/>
      <c r="T967" s="301"/>
      <c r="U967" s="301"/>
      <c r="V967" s="301"/>
      <c r="W967" s="301"/>
      <c r="X967" s="301"/>
      <c r="Y967" s="301"/>
      <c r="Z967" s="301"/>
    </row>
    <row r="968" spans="1:26" ht="19.5" customHeight="1" x14ac:dyDescent="0.2">
      <c r="A968" s="301"/>
      <c r="B968" s="301"/>
      <c r="C968" s="64"/>
      <c r="D968" s="99"/>
      <c r="E968" s="301"/>
      <c r="F968" s="301"/>
      <c r="G968" s="301"/>
      <c r="H968" s="301"/>
      <c r="I968" s="301"/>
      <c r="J968" s="301"/>
      <c r="K968" s="301"/>
      <c r="L968" s="301"/>
      <c r="M968" s="301"/>
      <c r="N968" s="301"/>
      <c r="O968" s="301"/>
      <c r="P968" s="301"/>
      <c r="Q968" s="301"/>
      <c r="R968" s="301"/>
      <c r="S968" s="301"/>
      <c r="T968" s="301"/>
      <c r="U968" s="301"/>
      <c r="V968" s="301"/>
      <c r="W968" s="301"/>
      <c r="X968" s="301"/>
      <c r="Y968" s="301"/>
      <c r="Z968" s="301"/>
    </row>
    <row r="969" spans="1:26" ht="19.5" customHeight="1" x14ac:dyDescent="0.2">
      <c r="A969" s="301"/>
      <c r="B969" s="301"/>
      <c r="C969" s="64"/>
      <c r="D969" s="99"/>
      <c r="E969" s="301"/>
      <c r="F969" s="301"/>
      <c r="G969" s="301"/>
      <c r="H969" s="301"/>
      <c r="I969" s="301"/>
      <c r="J969" s="301"/>
      <c r="K969" s="301"/>
      <c r="L969" s="301"/>
      <c r="M969" s="301"/>
      <c r="N969" s="301"/>
      <c r="O969" s="301"/>
      <c r="P969" s="301"/>
      <c r="Q969" s="301"/>
      <c r="R969" s="301"/>
      <c r="S969" s="301"/>
      <c r="T969" s="301"/>
      <c r="U969" s="301"/>
      <c r="V969" s="301"/>
      <c r="W969" s="301"/>
      <c r="X969" s="301"/>
      <c r="Y969" s="301"/>
      <c r="Z969" s="301"/>
    </row>
    <row r="970" spans="1:26" ht="19.5" customHeight="1" x14ac:dyDescent="0.2">
      <c r="A970" s="301"/>
      <c r="B970" s="301"/>
      <c r="C970" s="64"/>
      <c r="D970" s="99"/>
      <c r="E970" s="301"/>
      <c r="F970" s="301"/>
      <c r="G970" s="301"/>
      <c r="H970" s="301"/>
      <c r="I970" s="301"/>
      <c r="J970" s="301"/>
      <c r="K970" s="301"/>
      <c r="L970" s="301"/>
      <c r="M970" s="301"/>
      <c r="N970" s="301"/>
      <c r="O970" s="301"/>
      <c r="P970" s="301"/>
      <c r="Q970" s="301"/>
      <c r="R970" s="301"/>
      <c r="S970" s="301"/>
      <c r="T970" s="301"/>
      <c r="U970" s="301"/>
      <c r="V970" s="301"/>
      <c r="W970" s="301"/>
      <c r="X970" s="301"/>
      <c r="Y970" s="301"/>
      <c r="Z970" s="301"/>
    </row>
    <row r="971" spans="1:26" ht="19.5" customHeight="1" x14ac:dyDescent="0.2">
      <c r="A971" s="301"/>
      <c r="B971" s="301"/>
      <c r="C971" s="64"/>
      <c r="D971" s="99"/>
      <c r="E971" s="301"/>
      <c r="F971" s="301"/>
      <c r="G971" s="301"/>
      <c r="H971" s="301"/>
      <c r="I971" s="301"/>
      <c r="J971" s="301"/>
      <c r="K971" s="301"/>
      <c r="L971" s="301"/>
      <c r="M971" s="301"/>
      <c r="N971" s="301"/>
      <c r="O971" s="301"/>
      <c r="P971" s="301"/>
      <c r="Q971" s="301"/>
      <c r="R971" s="301"/>
      <c r="S971" s="301"/>
      <c r="T971" s="301"/>
      <c r="U971" s="301"/>
      <c r="V971" s="301"/>
      <c r="W971" s="301"/>
      <c r="X971" s="301"/>
      <c r="Y971" s="301"/>
      <c r="Z971" s="301"/>
    </row>
    <row r="972" spans="1:26" ht="19.5" customHeight="1" x14ac:dyDescent="0.2">
      <c r="A972" s="301"/>
      <c r="B972" s="301"/>
      <c r="C972" s="64"/>
      <c r="D972" s="99"/>
      <c r="E972" s="301"/>
      <c r="F972" s="301"/>
      <c r="G972" s="301"/>
      <c r="H972" s="301"/>
      <c r="I972" s="301"/>
      <c r="J972" s="301"/>
      <c r="K972" s="301"/>
      <c r="L972" s="301"/>
      <c r="M972" s="301"/>
      <c r="N972" s="301"/>
      <c r="O972" s="301"/>
      <c r="P972" s="301"/>
      <c r="Q972" s="301"/>
      <c r="R972" s="301"/>
      <c r="S972" s="301"/>
      <c r="T972" s="301"/>
      <c r="U972" s="301"/>
      <c r="V972" s="301"/>
      <c r="W972" s="301"/>
      <c r="X972" s="301"/>
      <c r="Y972" s="301"/>
      <c r="Z972" s="301"/>
    </row>
    <row r="973" spans="1:26" ht="19.5" customHeight="1" x14ac:dyDescent="0.2">
      <c r="A973" s="301"/>
      <c r="B973" s="301"/>
      <c r="C973" s="64"/>
      <c r="D973" s="99"/>
      <c r="E973" s="301"/>
      <c r="F973" s="301"/>
      <c r="G973" s="301"/>
      <c r="H973" s="301"/>
      <c r="I973" s="301"/>
      <c r="J973" s="301"/>
      <c r="K973" s="301"/>
      <c r="L973" s="301"/>
      <c r="M973" s="301"/>
      <c r="N973" s="301"/>
      <c r="O973" s="301"/>
      <c r="P973" s="301"/>
      <c r="Q973" s="301"/>
      <c r="R973" s="301"/>
      <c r="S973" s="301"/>
      <c r="T973" s="301"/>
      <c r="U973" s="301"/>
      <c r="V973" s="301"/>
      <c r="W973" s="301"/>
      <c r="X973" s="301"/>
      <c r="Y973" s="301"/>
      <c r="Z973" s="301"/>
    </row>
    <row r="974" spans="1:26" ht="19.5" customHeight="1" x14ac:dyDescent="0.2">
      <c r="A974" s="301"/>
      <c r="B974" s="301"/>
      <c r="C974" s="64"/>
      <c r="D974" s="99"/>
      <c r="E974" s="301"/>
      <c r="F974" s="301"/>
      <c r="G974" s="301"/>
      <c r="H974" s="301"/>
      <c r="I974" s="301"/>
      <c r="J974" s="301"/>
      <c r="K974" s="301"/>
      <c r="L974" s="301"/>
      <c r="M974" s="301"/>
      <c r="N974" s="301"/>
      <c r="O974" s="301"/>
      <c r="P974" s="301"/>
      <c r="Q974" s="301"/>
      <c r="R974" s="301"/>
      <c r="S974" s="301"/>
      <c r="T974" s="301"/>
      <c r="U974" s="301"/>
      <c r="V974" s="301"/>
      <c r="W974" s="301"/>
      <c r="X974" s="301"/>
      <c r="Y974" s="301"/>
      <c r="Z974" s="301"/>
    </row>
    <row r="975" spans="1:26" ht="19.5" customHeight="1" x14ac:dyDescent="0.2">
      <c r="A975" s="301"/>
      <c r="B975" s="301"/>
      <c r="C975" s="64"/>
      <c r="D975" s="99"/>
      <c r="E975" s="301"/>
      <c r="F975" s="301"/>
      <c r="G975" s="301"/>
      <c r="H975" s="301"/>
      <c r="I975" s="301"/>
      <c r="J975" s="301"/>
      <c r="K975" s="301"/>
      <c r="L975" s="301"/>
      <c r="M975" s="301"/>
      <c r="N975" s="301"/>
      <c r="O975" s="301"/>
      <c r="P975" s="301"/>
      <c r="Q975" s="301"/>
      <c r="R975" s="301"/>
      <c r="S975" s="301"/>
      <c r="T975" s="301"/>
      <c r="U975" s="301"/>
      <c r="V975" s="301"/>
      <c r="W975" s="301"/>
      <c r="X975" s="301"/>
      <c r="Y975" s="301"/>
      <c r="Z975" s="301"/>
    </row>
    <row r="976" spans="1:26" ht="19.5" customHeight="1" x14ac:dyDescent="0.2">
      <c r="A976" s="301"/>
      <c r="B976" s="301"/>
      <c r="C976" s="64"/>
      <c r="D976" s="99"/>
      <c r="E976" s="301"/>
      <c r="F976" s="301"/>
      <c r="G976" s="301"/>
      <c r="H976" s="301"/>
      <c r="I976" s="301"/>
      <c r="J976" s="301"/>
      <c r="K976" s="301"/>
      <c r="L976" s="301"/>
      <c r="M976" s="301"/>
      <c r="N976" s="301"/>
      <c r="O976" s="301"/>
      <c r="P976" s="301"/>
      <c r="Q976" s="301"/>
      <c r="R976" s="301"/>
      <c r="S976" s="301"/>
      <c r="T976" s="301"/>
      <c r="U976" s="301"/>
      <c r="V976" s="301"/>
      <c r="W976" s="301"/>
      <c r="X976" s="301"/>
      <c r="Y976" s="301"/>
      <c r="Z976" s="301"/>
    </row>
    <row r="977" spans="1:26" ht="19.5" customHeight="1" x14ac:dyDescent="0.2">
      <c r="A977" s="301"/>
      <c r="B977" s="301"/>
      <c r="C977" s="64"/>
      <c r="D977" s="99"/>
      <c r="E977" s="301"/>
      <c r="F977" s="301"/>
      <c r="G977" s="301"/>
      <c r="H977" s="301"/>
      <c r="I977" s="301"/>
      <c r="J977" s="301"/>
      <c r="K977" s="301"/>
      <c r="L977" s="301"/>
      <c r="M977" s="301"/>
      <c r="N977" s="301"/>
      <c r="O977" s="301"/>
      <c r="P977" s="301"/>
      <c r="Q977" s="301"/>
      <c r="R977" s="301"/>
      <c r="S977" s="301"/>
      <c r="T977" s="301"/>
      <c r="U977" s="301"/>
      <c r="V977" s="301"/>
      <c r="W977" s="301"/>
      <c r="X977" s="301"/>
      <c r="Y977" s="301"/>
      <c r="Z977" s="301"/>
    </row>
    <row r="978" spans="1:26" ht="19.5" customHeight="1" x14ac:dyDescent="0.2">
      <c r="A978" s="301"/>
      <c r="B978" s="301"/>
      <c r="C978" s="64"/>
      <c r="D978" s="99"/>
      <c r="E978" s="301"/>
      <c r="F978" s="301"/>
      <c r="G978" s="301"/>
      <c r="H978" s="301"/>
      <c r="I978" s="301"/>
      <c r="J978" s="301"/>
      <c r="K978" s="301"/>
      <c r="L978" s="301"/>
      <c r="M978" s="301"/>
      <c r="N978" s="301"/>
      <c r="O978" s="301"/>
      <c r="P978" s="301"/>
      <c r="Q978" s="301"/>
      <c r="R978" s="301"/>
      <c r="S978" s="301"/>
      <c r="T978" s="301"/>
      <c r="U978" s="301"/>
      <c r="V978" s="301"/>
      <c r="W978" s="301"/>
      <c r="X978" s="301"/>
      <c r="Y978" s="301"/>
      <c r="Z978" s="301"/>
    </row>
    <row r="979" spans="1:26" ht="19.5" customHeight="1" x14ac:dyDescent="0.2">
      <c r="A979" s="301"/>
      <c r="B979" s="301"/>
      <c r="C979" s="64"/>
      <c r="D979" s="99"/>
      <c r="E979" s="301"/>
      <c r="F979" s="301"/>
      <c r="G979" s="301"/>
      <c r="H979" s="301"/>
      <c r="I979" s="301"/>
      <c r="J979" s="301"/>
      <c r="K979" s="301"/>
      <c r="L979" s="301"/>
      <c r="M979" s="301"/>
      <c r="N979" s="301"/>
      <c r="O979" s="301"/>
      <c r="P979" s="301"/>
      <c r="Q979" s="301"/>
      <c r="R979" s="301"/>
      <c r="S979" s="301"/>
      <c r="T979" s="301"/>
      <c r="U979" s="301"/>
      <c r="V979" s="301"/>
      <c r="W979" s="301"/>
      <c r="X979" s="301"/>
      <c r="Y979" s="301"/>
      <c r="Z979" s="301"/>
    </row>
    <row r="980" spans="1:26" ht="19.5" customHeight="1" x14ac:dyDescent="0.2">
      <c r="A980" s="301"/>
      <c r="B980" s="301"/>
      <c r="C980" s="64"/>
      <c r="D980" s="99"/>
      <c r="E980" s="301"/>
      <c r="F980" s="301"/>
      <c r="G980" s="301"/>
      <c r="H980" s="301"/>
      <c r="I980" s="301"/>
      <c r="J980" s="301"/>
      <c r="K980" s="301"/>
      <c r="L980" s="301"/>
      <c r="M980" s="301"/>
      <c r="N980" s="301"/>
      <c r="O980" s="301"/>
      <c r="P980" s="301"/>
      <c r="Q980" s="301"/>
      <c r="R980" s="301"/>
      <c r="S980" s="301"/>
      <c r="T980" s="301"/>
      <c r="U980" s="301"/>
      <c r="V980" s="301"/>
      <c r="W980" s="301"/>
      <c r="X980" s="301"/>
      <c r="Y980" s="301"/>
      <c r="Z980" s="301"/>
    </row>
    <row r="981" spans="1:26" ht="19.5" customHeight="1" x14ac:dyDescent="0.2">
      <c r="A981" s="301"/>
      <c r="B981" s="301"/>
      <c r="C981" s="64"/>
      <c r="D981" s="99"/>
      <c r="E981" s="301"/>
      <c r="F981" s="301"/>
      <c r="G981" s="301"/>
      <c r="H981" s="301"/>
      <c r="I981" s="301"/>
      <c r="J981" s="301"/>
      <c r="K981" s="301"/>
      <c r="L981" s="301"/>
      <c r="M981" s="301"/>
      <c r="N981" s="301"/>
      <c r="O981" s="301"/>
      <c r="P981" s="301"/>
      <c r="Q981" s="301"/>
      <c r="R981" s="301"/>
      <c r="S981" s="301"/>
      <c r="T981" s="301"/>
      <c r="U981" s="301"/>
      <c r="V981" s="301"/>
      <c r="W981" s="301"/>
      <c r="X981" s="301"/>
      <c r="Y981" s="301"/>
      <c r="Z981" s="301"/>
    </row>
    <row r="982" spans="1:26" ht="19.5" customHeight="1" x14ac:dyDescent="0.2">
      <c r="A982" s="301"/>
      <c r="B982" s="301"/>
      <c r="C982" s="64"/>
      <c r="D982" s="99"/>
      <c r="E982" s="301"/>
      <c r="F982" s="301"/>
      <c r="G982" s="301"/>
      <c r="H982" s="301"/>
      <c r="I982" s="301"/>
      <c r="J982" s="301"/>
      <c r="K982" s="301"/>
      <c r="L982" s="301"/>
      <c r="M982" s="301"/>
      <c r="N982" s="301"/>
      <c r="O982" s="301"/>
      <c r="P982" s="301"/>
      <c r="Q982" s="301"/>
      <c r="R982" s="301"/>
      <c r="S982" s="301"/>
      <c r="T982" s="301"/>
      <c r="U982" s="301"/>
      <c r="V982" s="301"/>
      <c r="W982" s="301"/>
      <c r="X982" s="301"/>
      <c r="Y982" s="301"/>
      <c r="Z982" s="301"/>
    </row>
    <row r="983" spans="1:26" ht="19.5" customHeight="1" x14ac:dyDescent="0.2">
      <c r="A983" s="301"/>
      <c r="B983" s="301"/>
      <c r="C983" s="64"/>
      <c r="D983" s="99"/>
      <c r="E983" s="301"/>
      <c r="F983" s="301"/>
      <c r="G983" s="301"/>
      <c r="H983" s="301"/>
      <c r="I983" s="301"/>
      <c r="J983" s="301"/>
      <c r="K983" s="301"/>
      <c r="L983" s="301"/>
      <c r="M983" s="301"/>
      <c r="N983" s="301"/>
      <c r="O983" s="301"/>
      <c r="P983" s="301"/>
      <c r="Q983" s="301"/>
      <c r="R983" s="301"/>
      <c r="S983" s="301"/>
      <c r="T983" s="301"/>
      <c r="U983" s="301"/>
      <c r="V983" s="301"/>
      <c r="W983" s="301"/>
      <c r="X983" s="301"/>
      <c r="Y983" s="301"/>
      <c r="Z983" s="301"/>
    </row>
    <row r="984" spans="1:26" ht="19.5" customHeight="1" x14ac:dyDescent="0.2">
      <c r="A984" s="301"/>
      <c r="B984" s="301"/>
      <c r="C984" s="64"/>
      <c r="D984" s="99"/>
      <c r="E984" s="301"/>
      <c r="F984" s="301"/>
      <c r="G984" s="301"/>
      <c r="H984" s="301"/>
      <c r="I984" s="301"/>
      <c r="J984" s="301"/>
      <c r="K984" s="301"/>
      <c r="L984" s="301"/>
      <c r="M984" s="301"/>
      <c r="N984" s="301"/>
      <c r="O984" s="301"/>
      <c r="P984" s="301"/>
      <c r="Q984" s="301"/>
      <c r="R984" s="301"/>
      <c r="S984" s="301"/>
      <c r="T984" s="301"/>
      <c r="U984" s="301"/>
      <c r="V984" s="301"/>
      <c r="W984" s="301"/>
      <c r="X984" s="301"/>
      <c r="Y984" s="301"/>
      <c r="Z984" s="301"/>
    </row>
    <row r="985" spans="1:26" ht="19.5" customHeight="1" x14ac:dyDescent="0.2">
      <c r="A985" s="301"/>
      <c r="B985" s="301"/>
      <c r="C985" s="64"/>
      <c r="D985" s="99"/>
      <c r="E985" s="301"/>
      <c r="F985" s="301"/>
      <c r="G985" s="301"/>
      <c r="H985" s="301"/>
      <c r="I985" s="301"/>
      <c r="J985" s="301"/>
      <c r="K985" s="301"/>
      <c r="L985" s="301"/>
      <c r="M985" s="301"/>
      <c r="N985" s="301"/>
      <c r="O985" s="301"/>
      <c r="P985" s="301"/>
      <c r="Q985" s="301"/>
      <c r="R985" s="301"/>
      <c r="S985" s="301"/>
      <c r="T985" s="301"/>
      <c r="U985" s="301"/>
      <c r="V985" s="301"/>
      <c r="W985" s="301"/>
      <c r="X985" s="301"/>
      <c r="Y985" s="301"/>
      <c r="Z985" s="301"/>
    </row>
    <row r="986" spans="1:26" ht="19.5" customHeight="1" x14ac:dyDescent="0.2">
      <c r="A986" s="301"/>
      <c r="B986" s="301"/>
      <c r="C986" s="64"/>
      <c r="D986" s="99"/>
      <c r="E986" s="301"/>
      <c r="F986" s="301"/>
      <c r="G986" s="301"/>
      <c r="H986" s="301"/>
      <c r="I986" s="301"/>
      <c r="J986" s="301"/>
      <c r="K986" s="301"/>
      <c r="L986" s="301"/>
      <c r="M986" s="301"/>
      <c r="N986" s="301"/>
      <c r="O986" s="301"/>
      <c r="P986" s="301"/>
      <c r="Q986" s="301"/>
      <c r="R986" s="301"/>
      <c r="S986" s="301"/>
      <c r="T986" s="301"/>
      <c r="U986" s="301"/>
      <c r="V986" s="301"/>
      <c r="W986" s="301"/>
      <c r="X986" s="301"/>
      <c r="Y986" s="301"/>
      <c r="Z986" s="301"/>
    </row>
    <row r="987" spans="1:26" ht="19.5" customHeight="1" x14ac:dyDescent="0.2">
      <c r="A987" s="301"/>
      <c r="B987" s="301"/>
      <c r="C987" s="64"/>
      <c r="D987" s="99"/>
      <c r="E987" s="301"/>
      <c r="F987" s="301"/>
      <c r="G987" s="301"/>
      <c r="H987" s="301"/>
      <c r="I987" s="301"/>
      <c r="J987" s="301"/>
      <c r="K987" s="301"/>
      <c r="L987" s="301"/>
      <c r="M987" s="301"/>
      <c r="N987" s="301"/>
      <c r="O987" s="301"/>
      <c r="P987" s="301"/>
      <c r="Q987" s="301"/>
      <c r="R987" s="301"/>
      <c r="S987" s="301"/>
      <c r="T987" s="301"/>
      <c r="U987" s="301"/>
      <c r="V987" s="301"/>
      <c r="W987" s="301"/>
      <c r="X987" s="301"/>
      <c r="Y987" s="301"/>
      <c r="Z987" s="301"/>
    </row>
    <row r="988" spans="1:26" ht="19.5" customHeight="1" x14ac:dyDescent="0.2">
      <c r="A988" s="301"/>
      <c r="B988" s="301"/>
      <c r="C988" s="64"/>
      <c r="D988" s="99"/>
      <c r="E988" s="301"/>
      <c r="F988" s="301"/>
      <c r="G988" s="301"/>
      <c r="H988" s="301"/>
      <c r="I988" s="301"/>
      <c r="J988" s="301"/>
      <c r="K988" s="301"/>
      <c r="L988" s="301"/>
      <c r="M988" s="301"/>
      <c r="N988" s="301"/>
      <c r="O988" s="301"/>
      <c r="P988" s="301"/>
      <c r="Q988" s="301"/>
      <c r="R988" s="301"/>
      <c r="S988" s="301"/>
      <c r="T988" s="301"/>
      <c r="U988" s="301"/>
      <c r="V988" s="301"/>
      <c r="W988" s="301"/>
      <c r="X988" s="301"/>
      <c r="Y988" s="301"/>
      <c r="Z988" s="301"/>
    </row>
    <row r="989" spans="1:26" ht="19.5" customHeight="1" x14ac:dyDescent="0.2">
      <c r="A989" s="301"/>
      <c r="B989" s="301"/>
      <c r="C989" s="64"/>
      <c r="D989" s="99"/>
      <c r="E989" s="301"/>
      <c r="F989" s="301"/>
      <c r="G989" s="301"/>
      <c r="H989" s="301"/>
      <c r="I989" s="301"/>
      <c r="J989" s="301"/>
      <c r="K989" s="301"/>
      <c r="L989" s="301"/>
      <c r="M989" s="301"/>
      <c r="N989" s="301"/>
      <c r="O989" s="301"/>
      <c r="P989" s="301"/>
      <c r="Q989" s="301"/>
      <c r="R989" s="301"/>
      <c r="S989" s="301"/>
      <c r="T989" s="301"/>
      <c r="U989" s="301"/>
      <c r="V989" s="301"/>
      <c r="W989" s="301"/>
      <c r="X989" s="301"/>
      <c r="Y989" s="301"/>
      <c r="Z989" s="301"/>
    </row>
    <row r="990" spans="1:26" ht="19.5" customHeight="1" x14ac:dyDescent="0.2">
      <c r="A990" s="301"/>
      <c r="B990" s="301"/>
      <c r="C990" s="64"/>
      <c r="D990" s="99"/>
      <c r="E990" s="301"/>
      <c r="F990" s="301"/>
      <c r="G990" s="301"/>
      <c r="H990" s="301"/>
      <c r="I990" s="301"/>
      <c r="J990" s="301"/>
      <c r="K990" s="301"/>
      <c r="L990" s="301"/>
      <c r="M990" s="301"/>
      <c r="N990" s="301"/>
      <c r="O990" s="301"/>
      <c r="P990" s="301"/>
      <c r="Q990" s="301"/>
      <c r="R990" s="301"/>
      <c r="S990" s="301"/>
      <c r="T990" s="301"/>
      <c r="U990" s="301"/>
      <c r="V990" s="301"/>
      <c r="W990" s="301"/>
      <c r="X990" s="301"/>
      <c r="Y990" s="301"/>
      <c r="Z990" s="301"/>
    </row>
    <row r="991" spans="1:26" ht="19.5" customHeight="1" x14ac:dyDescent="0.2">
      <c r="A991" s="301"/>
      <c r="B991" s="301"/>
      <c r="C991" s="64"/>
      <c r="D991" s="99"/>
      <c r="E991" s="301"/>
      <c r="F991" s="301"/>
      <c r="G991" s="301"/>
      <c r="H991" s="301"/>
      <c r="I991" s="301"/>
      <c r="J991" s="301"/>
      <c r="K991" s="301"/>
      <c r="L991" s="301"/>
      <c r="M991" s="301"/>
      <c r="N991" s="301"/>
      <c r="O991" s="301"/>
      <c r="P991" s="301"/>
      <c r="Q991" s="301"/>
      <c r="R991" s="301"/>
      <c r="S991" s="301"/>
      <c r="T991" s="301"/>
      <c r="U991" s="301"/>
      <c r="V991" s="301"/>
      <c r="W991" s="301"/>
      <c r="X991" s="301"/>
      <c r="Y991" s="301"/>
      <c r="Z991" s="301"/>
    </row>
    <row r="992" spans="1:26" ht="19.5" customHeight="1" x14ac:dyDescent="0.2">
      <c r="A992" s="301"/>
      <c r="B992" s="301"/>
      <c r="C992" s="64"/>
      <c r="D992" s="99"/>
      <c r="E992" s="301"/>
      <c r="F992" s="301"/>
      <c r="G992" s="301"/>
      <c r="H992" s="301"/>
      <c r="I992" s="301"/>
      <c r="J992" s="301"/>
      <c r="K992" s="301"/>
      <c r="L992" s="301"/>
      <c r="M992" s="301"/>
      <c r="N992" s="301"/>
      <c r="O992" s="301"/>
      <c r="P992" s="301"/>
      <c r="Q992" s="301"/>
      <c r="R992" s="301"/>
      <c r="S992" s="301"/>
      <c r="T992" s="301"/>
      <c r="U992" s="301"/>
      <c r="V992" s="301"/>
      <c r="W992" s="301"/>
      <c r="X992" s="301"/>
      <c r="Y992" s="301"/>
      <c r="Z992" s="301"/>
    </row>
    <row r="993" spans="1:26" ht="19.5" customHeight="1" x14ac:dyDescent="0.2">
      <c r="A993" s="301"/>
      <c r="B993" s="301"/>
      <c r="C993" s="64"/>
      <c r="D993" s="99"/>
      <c r="E993" s="301"/>
      <c r="F993" s="301"/>
      <c r="G993" s="301"/>
      <c r="H993" s="301"/>
      <c r="I993" s="301"/>
      <c r="J993" s="301"/>
      <c r="K993" s="301"/>
      <c r="L993" s="301"/>
      <c r="M993" s="301"/>
      <c r="N993" s="301"/>
      <c r="O993" s="301"/>
      <c r="P993" s="301"/>
      <c r="Q993" s="301"/>
      <c r="R993" s="301"/>
      <c r="S993" s="301"/>
      <c r="T993" s="301"/>
      <c r="U993" s="301"/>
      <c r="V993" s="301"/>
      <c r="W993" s="301"/>
      <c r="X993" s="301"/>
      <c r="Y993" s="301"/>
      <c r="Z993" s="301"/>
    </row>
    <row r="994" spans="1:26" ht="19.5" customHeight="1" x14ac:dyDescent="0.2">
      <c r="A994" s="301"/>
      <c r="B994" s="301"/>
      <c r="C994" s="64"/>
      <c r="D994" s="99"/>
      <c r="E994" s="301"/>
      <c r="F994" s="301"/>
      <c r="G994" s="301"/>
      <c r="H994" s="301"/>
      <c r="I994" s="301"/>
      <c r="J994" s="301"/>
      <c r="K994" s="301"/>
      <c r="L994" s="301"/>
      <c r="M994" s="301"/>
      <c r="N994" s="301"/>
      <c r="O994" s="301"/>
      <c r="P994" s="301"/>
      <c r="Q994" s="301"/>
      <c r="R994" s="301"/>
      <c r="S994" s="301"/>
      <c r="T994" s="301"/>
      <c r="U994" s="301"/>
      <c r="V994" s="301"/>
      <c r="W994" s="301"/>
      <c r="X994" s="301"/>
      <c r="Y994" s="301"/>
      <c r="Z994" s="301"/>
    </row>
    <row r="995" spans="1:26" ht="19.5" customHeight="1" x14ac:dyDescent="0.2">
      <c r="A995" s="301"/>
      <c r="B995" s="301"/>
      <c r="C995" s="64"/>
      <c r="D995" s="99"/>
      <c r="E995" s="301"/>
      <c r="F995" s="301"/>
      <c r="G995" s="301"/>
      <c r="H995" s="301"/>
      <c r="I995" s="301"/>
      <c r="J995" s="301"/>
      <c r="K995" s="301"/>
      <c r="L995" s="301"/>
      <c r="M995" s="301"/>
      <c r="N995" s="301"/>
      <c r="O995" s="301"/>
      <c r="P995" s="301"/>
      <c r="Q995" s="301"/>
      <c r="R995" s="301"/>
      <c r="S995" s="301"/>
      <c r="T995" s="301"/>
      <c r="U995" s="301"/>
      <c r="V995" s="301"/>
      <c r="W995" s="301"/>
      <c r="X995" s="301"/>
      <c r="Y995" s="301"/>
      <c r="Z995" s="301"/>
    </row>
    <row r="996" spans="1:26" ht="19.5" customHeight="1" x14ac:dyDescent="0.2">
      <c r="A996" s="301"/>
      <c r="B996" s="301"/>
      <c r="C996" s="64"/>
      <c r="D996" s="99"/>
      <c r="E996" s="301"/>
      <c r="F996" s="301"/>
      <c r="G996" s="301"/>
      <c r="H996" s="301"/>
      <c r="I996" s="301"/>
      <c r="J996" s="301"/>
      <c r="K996" s="301"/>
      <c r="L996" s="301"/>
      <c r="M996" s="301"/>
      <c r="N996" s="301"/>
      <c r="O996" s="301"/>
      <c r="P996" s="301"/>
      <c r="Q996" s="301"/>
      <c r="R996" s="301"/>
      <c r="S996" s="301"/>
      <c r="T996" s="301"/>
      <c r="U996" s="301"/>
      <c r="V996" s="301"/>
      <c r="W996" s="301"/>
      <c r="X996" s="301"/>
      <c r="Y996" s="301"/>
      <c r="Z996" s="301"/>
    </row>
    <row r="997" spans="1:26" ht="19.5" customHeight="1" x14ac:dyDescent="0.2">
      <c r="A997" s="301"/>
      <c r="B997" s="301"/>
      <c r="C997" s="64"/>
      <c r="D997" s="99"/>
      <c r="E997" s="301"/>
      <c r="F997" s="301"/>
      <c r="G997" s="301"/>
      <c r="H997" s="301"/>
      <c r="I997" s="301"/>
      <c r="J997" s="301"/>
      <c r="K997" s="301"/>
      <c r="L997" s="301"/>
      <c r="M997" s="301"/>
      <c r="N997" s="301"/>
      <c r="O997" s="301"/>
      <c r="P997" s="301"/>
      <c r="Q997" s="301"/>
      <c r="R997" s="301"/>
      <c r="S997" s="301"/>
      <c r="T997" s="301"/>
      <c r="U997" s="301"/>
      <c r="V997" s="301"/>
      <c r="W997" s="301"/>
      <c r="X997" s="301"/>
      <c r="Y997" s="301"/>
      <c r="Z997" s="301"/>
    </row>
  </sheetData>
  <sheetProtection password="CBC5" sheet="1" objects="1" scenarios="1" formatCells="0" formatColumns="0" formatRows="0" selectLockedCells="1"/>
  <autoFilter ref="A13:V14"/>
  <mergeCells count="132">
    <mergeCell ref="A47:A49"/>
    <mergeCell ref="B47:B49"/>
    <mergeCell ref="C47:C49"/>
    <mergeCell ref="A34:A35"/>
    <mergeCell ref="A36:A37"/>
    <mergeCell ref="B36:B37"/>
    <mergeCell ref="C44:C45"/>
    <mergeCell ref="D44:D45"/>
    <mergeCell ref="D47:D49"/>
    <mergeCell ref="A40:A41"/>
    <mergeCell ref="A42:A43"/>
    <mergeCell ref="A44:A45"/>
    <mergeCell ref="B40:B41"/>
    <mergeCell ref="C40:C41"/>
    <mergeCell ref="D40:D41"/>
    <mergeCell ref="B42:B43"/>
    <mergeCell ref="C42:C43"/>
    <mergeCell ref="D42:D43"/>
    <mergeCell ref="B44:B45"/>
    <mergeCell ref="D34:D35"/>
    <mergeCell ref="D38:D39"/>
    <mergeCell ref="C36:C37"/>
    <mergeCell ref="D36:D37"/>
    <mergeCell ref="B34:B35"/>
    <mergeCell ref="A20:A21"/>
    <mergeCell ref="B20:B21"/>
    <mergeCell ref="C20:C21"/>
    <mergeCell ref="D20:D21"/>
    <mergeCell ref="A22:A23"/>
    <mergeCell ref="B22:B23"/>
    <mergeCell ref="A24:A25"/>
    <mergeCell ref="B24:B25"/>
    <mergeCell ref="C24:C25"/>
    <mergeCell ref="D24:D25"/>
    <mergeCell ref="C22:C23"/>
    <mergeCell ref="D22:D23"/>
    <mergeCell ref="A50:A52"/>
    <mergeCell ref="B50:B52"/>
    <mergeCell ref="C50:C52"/>
    <mergeCell ref="D50:D52"/>
    <mergeCell ref="E50:E52"/>
    <mergeCell ref="F50:F52"/>
    <mergeCell ref="G50:G52"/>
    <mergeCell ref="O50:O52"/>
    <mergeCell ref="P50:P52"/>
    <mergeCell ref="H50:H52"/>
    <mergeCell ref="I50:I52"/>
    <mergeCell ref="J50:J52"/>
    <mergeCell ref="K50:K52"/>
    <mergeCell ref="L50:L52"/>
    <mergeCell ref="M50:M52"/>
    <mergeCell ref="N50:N52"/>
    <mergeCell ref="A26:A27"/>
    <mergeCell ref="A28:A29"/>
    <mergeCell ref="B28:B29"/>
    <mergeCell ref="C28:C29"/>
    <mergeCell ref="D28:D29"/>
    <mergeCell ref="A38:A39"/>
    <mergeCell ref="B38:B39"/>
    <mergeCell ref="B26:B27"/>
    <mergeCell ref="C26:C27"/>
    <mergeCell ref="D26:D27"/>
    <mergeCell ref="A30:A31"/>
    <mergeCell ref="B30:B31"/>
    <mergeCell ref="C30:C31"/>
    <mergeCell ref="D30:D31"/>
    <mergeCell ref="B32:B33"/>
    <mergeCell ref="C32:C33"/>
    <mergeCell ref="D32:D33"/>
    <mergeCell ref="A32:A33"/>
    <mergeCell ref="A13:A14"/>
    <mergeCell ref="B13:B14"/>
    <mergeCell ref="E13:E14"/>
    <mergeCell ref="A16:A17"/>
    <mergeCell ref="B16:B17"/>
    <mergeCell ref="C16:C17"/>
    <mergeCell ref="D16:D17"/>
    <mergeCell ref="B18:B19"/>
    <mergeCell ref="C18:C19"/>
    <mergeCell ref="D18:D19"/>
    <mergeCell ref="A18:A19"/>
    <mergeCell ref="V47:V49"/>
    <mergeCell ref="V50:V52"/>
    <mergeCell ref="U50:U52"/>
    <mergeCell ref="F13:F14"/>
    <mergeCell ref="G13:G14"/>
    <mergeCell ref="H13:H14"/>
    <mergeCell ref="I13:I14"/>
    <mergeCell ref="J13:J14"/>
    <mergeCell ref="K13:K14"/>
    <mergeCell ref="L13:L14"/>
    <mergeCell ref="T13:T14"/>
    <mergeCell ref="U13:U14"/>
    <mergeCell ref="K47:K49"/>
    <mergeCell ref="L47:L49"/>
    <mergeCell ref="M47:M49"/>
    <mergeCell ref="N47:N49"/>
    <mergeCell ref="O47:O49"/>
    <mergeCell ref="P47:P49"/>
    <mergeCell ref="Q47:Q49"/>
    <mergeCell ref="S47:S49"/>
    <mergeCell ref="V13:V14"/>
    <mergeCell ref="M13:M14"/>
    <mergeCell ref="N13:N14"/>
    <mergeCell ref="O13:O14"/>
    <mergeCell ref="T47:T49"/>
    <mergeCell ref="U47:U49"/>
    <mergeCell ref="Q50:Q52"/>
    <mergeCell ref="R50:R52"/>
    <mergeCell ref="S50:S52"/>
    <mergeCell ref="T50:T52"/>
    <mergeCell ref="P13:P14"/>
    <mergeCell ref="Q13:Q14"/>
    <mergeCell ref="R13:R14"/>
    <mergeCell ref="S13:S14"/>
    <mergeCell ref="B1:H1"/>
    <mergeCell ref="B3:H3"/>
    <mergeCell ref="B4:H4"/>
    <mergeCell ref="R47:R49"/>
    <mergeCell ref="P61:R61"/>
    <mergeCell ref="C6:D6"/>
    <mergeCell ref="C8:D8"/>
    <mergeCell ref="F8:G8"/>
    <mergeCell ref="F10:G10"/>
    <mergeCell ref="E47:E49"/>
    <mergeCell ref="F47:F49"/>
    <mergeCell ref="G47:G49"/>
    <mergeCell ref="H47:H49"/>
    <mergeCell ref="I47:I49"/>
    <mergeCell ref="J47:J49"/>
    <mergeCell ref="C38:C39"/>
    <mergeCell ref="C34:C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1" fitToWidth="0" orientation="landscape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68</vt:i4>
      </vt:variant>
    </vt:vector>
  </HeadingPairs>
  <TitlesOfParts>
    <vt:vector size="73" baseType="lpstr">
      <vt:lpstr>Resumo</vt:lpstr>
      <vt:lpstr>Orçamento</vt:lpstr>
      <vt:lpstr>Composições</vt:lpstr>
      <vt:lpstr>Resumo </vt:lpstr>
      <vt:lpstr>Cronograma Mensal</vt:lpstr>
      <vt:lpstr>__xlnm_Print_Area_1</vt:lpstr>
      <vt:lpstr>'Resumo '!__xlnm_Print_Area_3</vt:lpstr>
      <vt:lpstr>__xlnm_Print_Area_3</vt:lpstr>
      <vt:lpstr>'Cronograma Mensal'!__xlnm_Print_Area_4</vt:lpstr>
      <vt:lpstr>__xlnm_Print_Titles_1</vt:lpstr>
      <vt:lpstr>'Resumo '!__xlnm_Print_Titles_3</vt:lpstr>
      <vt:lpstr>__xlnm_Print_Titles_3</vt:lpstr>
      <vt:lpstr>Composições!Area_de_impressao</vt:lpstr>
      <vt:lpstr>'Cronograma Mensal'!Area_de_impressao</vt:lpstr>
      <vt:lpstr>Orçamento!Area_de_impressao</vt:lpstr>
      <vt:lpstr>Orçamento!Excel_BuiltIn__FilterDatabase</vt:lpstr>
      <vt:lpstr>Orçamento!Excel_BuiltIn_Print_Area</vt:lpstr>
      <vt:lpstr>'Cronograma Mensal'!Titulos_de_impressao</vt:lpstr>
      <vt:lpstr>Orçamento!Titulos_de_impressao</vt:lpstr>
      <vt:lpstr>Orçamento!Z_29968698_A86A_456F_9240_BB3FE00129DB__wvu_FilterData</vt:lpstr>
      <vt:lpstr>Orçamento!Z_30999B9E_2E65_4663_976F_9A54CE05102E__wvu_FilterData</vt:lpstr>
      <vt:lpstr>'Cronograma Mensal'!Z_30999B9E_2E65_4663_976F_9A54CE05102E__wvu_PrintArea</vt:lpstr>
      <vt:lpstr>Orçamento!Z_30999B9E_2E65_4663_976F_9A54CE05102E__wvu_PrintArea</vt:lpstr>
      <vt:lpstr>Resumo!Z_30999B9E_2E65_4663_976F_9A54CE05102E__wvu_PrintArea</vt:lpstr>
      <vt:lpstr>'Resumo '!Z_30999B9E_2E65_4663_976F_9A54CE05102E__wvu_PrintArea</vt:lpstr>
      <vt:lpstr>Orçamento!Z_30999B9E_2E65_4663_976F_9A54CE05102E__wvu_PrintTitles</vt:lpstr>
      <vt:lpstr>Resumo!Z_30999B9E_2E65_4663_976F_9A54CE05102E__wvu_PrintTitles</vt:lpstr>
      <vt:lpstr>'Resumo '!Z_30999B9E_2E65_4663_976F_9A54CE05102E__wvu_PrintTitles</vt:lpstr>
      <vt:lpstr>Orçamento!Z_37FA8F07_9D7A_418D_BC30_0AE0C3739A19__wvu_FilterData</vt:lpstr>
      <vt:lpstr>'Cronograma Mensal'!Z_37FA8F07_9D7A_418D_BC30_0AE0C3739A19__wvu_PrintArea</vt:lpstr>
      <vt:lpstr>Resumo!Z_37FA8F07_9D7A_418D_BC30_0AE0C3739A19__wvu_PrintArea</vt:lpstr>
      <vt:lpstr>'Resumo '!Z_37FA8F07_9D7A_418D_BC30_0AE0C3739A19__wvu_PrintArea</vt:lpstr>
      <vt:lpstr>Resumo!Z_37FA8F07_9D7A_418D_BC30_0AE0C3739A19__wvu_PrintTitles</vt:lpstr>
      <vt:lpstr>'Resumo '!Z_37FA8F07_9D7A_418D_BC30_0AE0C3739A19__wvu_PrintTitles</vt:lpstr>
      <vt:lpstr>'Cronograma Mensal'!Z_3B8348FD_7A00_44FD_ACF5_E6A19592872E_.wvu.Cols</vt:lpstr>
      <vt:lpstr>Orçamento!Z_3B8348FD_7A00_44FD_ACF5_E6A19592872E_.wvu.Cols</vt:lpstr>
      <vt:lpstr>'Cronograma Mensal'!Z_3B8348FD_7A00_44FD_ACF5_E6A19592872E_.wvu.PrintArea</vt:lpstr>
      <vt:lpstr>Orçamento!Z_3B8348FD_7A00_44FD_ACF5_E6A19592872E_.wvu.PrintArea</vt:lpstr>
      <vt:lpstr>Resumo!Z_3B8348FD_7A00_44FD_ACF5_E6A19592872E_.wvu.PrintArea</vt:lpstr>
      <vt:lpstr>'Resumo '!Z_3B8348FD_7A00_44FD_ACF5_E6A19592872E_.wvu.PrintArea</vt:lpstr>
      <vt:lpstr>'Cronograma Mensal'!Z_3B8348FD_7A00_44FD_ACF5_E6A19592872E_.wvu.PrintTitles</vt:lpstr>
      <vt:lpstr>Orçamento!Z_3B8348FD_7A00_44FD_ACF5_E6A19592872E_.wvu.PrintTitles</vt:lpstr>
      <vt:lpstr>Resumo!Z_3B8348FD_7A00_44FD_ACF5_E6A19592872E_.wvu.PrintTitles</vt:lpstr>
      <vt:lpstr>'Resumo '!Z_3B8348FD_7A00_44FD_ACF5_E6A19592872E_.wvu.PrintTitles</vt:lpstr>
      <vt:lpstr>Orçamento!Z_50160325_FDD6_4995_897D_2F4F0C6430EC__wvu_FilterData</vt:lpstr>
      <vt:lpstr>'Cronograma Mensal'!Z_50160325_FDD6_4995_897D_2F4F0C6430EC__wvu_PrintArea</vt:lpstr>
      <vt:lpstr>Orçamento!Z_50160325_FDD6_4995_897D_2F4F0C6430EC__wvu_PrintArea</vt:lpstr>
      <vt:lpstr>Resumo!Z_50160325_FDD6_4995_897D_2F4F0C6430EC__wvu_PrintArea</vt:lpstr>
      <vt:lpstr>'Resumo '!Z_50160325_FDD6_4995_897D_2F4F0C6430EC__wvu_PrintArea</vt:lpstr>
      <vt:lpstr>Orçamento!Z_50160325_FDD6_4995_897D_2F4F0C6430EC__wvu_PrintTitles</vt:lpstr>
      <vt:lpstr>Resumo!Z_50160325_FDD6_4995_897D_2F4F0C6430EC__wvu_PrintTitles</vt:lpstr>
      <vt:lpstr>'Resumo '!Z_50160325_FDD6_4995_897D_2F4F0C6430EC__wvu_PrintTitles</vt:lpstr>
      <vt:lpstr>Orçamento!Z_51679F6D_52C9_495E_8CE0_A4AA589D4632__wvu_FilterData</vt:lpstr>
      <vt:lpstr>Orçamento!Z_65A89EDC_E2EF_4E49_9370_82AFDB881213__wvu_FilterData</vt:lpstr>
      <vt:lpstr>Orçamento!Z_8EC65F00_94CE_4AAC_901F_0F1A78C19FA2__wvu_FilterData</vt:lpstr>
      <vt:lpstr>'Cronograma Mensal'!Z_B535EED3_096A_4559_AE37_6359A35C71B4_.wvu.Cols</vt:lpstr>
      <vt:lpstr>'Cronograma Mensal'!Z_B535EED3_096A_4559_AE37_6359A35C71B4_.wvu.PrintArea</vt:lpstr>
      <vt:lpstr>Orçamento!Z_B535EED3_096A_4559_AE37_6359A35C71B4_.wvu.PrintArea</vt:lpstr>
      <vt:lpstr>Resumo!Z_B535EED3_096A_4559_AE37_6359A35C71B4_.wvu.PrintArea</vt:lpstr>
      <vt:lpstr>'Resumo '!Z_B535EED3_096A_4559_AE37_6359A35C71B4_.wvu.PrintArea</vt:lpstr>
      <vt:lpstr>'Cronograma Mensal'!Z_B535EED3_096A_4559_AE37_6359A35C71B4_.wvu.PrintTitles</vt:lpstr>
      <vt:lpstr>Orçamento!Z_B535EED3_096A_4559_AE37_6359A35C71B4_.wvu.PrintTitles</vt:lpstr>
      <vt:lpstr>Resumo!Z_B535EED3_096A_4559_AE37_6359A35C71B4_.wvu.PrintTitles</vt:lpstr>
      <vt:lpstr>'Resumo '!Z_B535EED3_096A_4559_AE37_6359A35C71B4_.wvu.PrintTitles</vt:lpstr>
      <vt:lpstr>Orçamento!Z_CC09A366_C6A3_4857_97A0_64EABF22978D__wvu_FilterData</vt:lpstr>
      <vt:lpstr>Orçamento!Z_CE6D2F78_279A_48FF_B90B_4CA40BF0D3DA__wvu_FilterData</vt:lpstr>
      <vt:lpstr>'Cronograma Mensal'!Z_CE6D2F78_279A_48FF_B90B_4CA40BF0D3DA__wvu_PrintArea</vt:lpstr>
      <vt:lpstr>Orçamento!Z_CE6D2F78_279A_48FF_B90B_4CA40BF0D3DA__wvu_PrintArea</vt:lpstr>
      <vt:lpstr>Resumo!Z_CE6D2F78_279A_48FF_B90B_4CA40BF0D3DA__wvu_PrintArea</vt:lpstr>
      <vt:lpstr>'Resumo '!Z_CE6D2F78_279A_48FF_B90B_4CA40BF0D3DA__wvu_PrintArea</vt:lpstr>
      <vt:lpstr>Orçamento!Z_CE6D2F78_279A_48FF_B90B_4CA40BF0D3DA__wvu_PrintTitles</vt:lpstr>
      <vt:lpstr>Resumo!Z_CE6D2F78_279A_48FF_B90B_4CA40BF0D3DA__wvu_PrintTitles</vt:lpstr>
      <vt:lpstr>'Resumo '!Z_CE6D2F78_279A_48FF_B90B_4CA40BF0D3DA__wvu_PrintTitles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Administrador</cp:lastModifiedBy>
  <cp:lastPrinted>2022-02-24T18:00:42Z</cp:lastPrinted>
  <dcterms:created xsi:type="dcterms:W3CDTF">2017-01-12T18:28:45Z</dcterms:created>
  <dcterms:modified xsi:type="dcterms:W3CDTF">2022-04-06T13:10:25Z</dcterms:modified>
</cp:coreProperties>
</file>